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.droppova\Desktop\"/>
    </mc:Choice>
  </mc:AlternateContent>
  <bookViews>
    <workbookView xWindow="0" yWindow="0" windowWidth="22230" windowHeight="11610" activeTab="1"/>
  </bookViews>
  <sheets>
    <sheet name="Rekapitulácia stavby" sheetId="1" r:id="rId1"/>
    <sheet name="SO 02 - Zdravotechnika" sheetId="2" r:id="rId2"/>
  </sheets>
  <definedNames>
    <definedName name="_xlnm._FilterDatabase" localSheetId="1" hidden="1">'SO 02 - Zdravotechnika'!$C$120:$K$224</definedName>
    <definedName name="_xlnm.Print_Titles" localSheetId="0">'Rekapitulácia stavby'!$92:$92</definedName>
    <definedName name="_xlnm.Print_Titles" localSheetId="1">'SO 02 - Zdravotechnika'!$120:$120</definedName>
    <definedName name="_xlnm.Print_Area" localSheetId="0">'Rekapitulácia stavby'!$D$4:$AO$76,'Rekapitulácia stavby'!$C$82:$AQ$96</definedName>
    <definedName name="_xlnm.Print_Area" localSheetId="1">'SO 02 - Zdravotechnika'!$C$4:$J$76,'SO 02 - Zdravotechnika'!$C$82:$J$102,'SO 02 - Zdravotechnika'!$C$108:$J$224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F115" i="2"/>
  <c r="E113" i="2"/>
  <c r="F89" i="2"/>
  <c r="E87" i="2"/>
  <c r="J24" i="2"/>
  <c r="E24" i="2"/>
  <c r="J92" i="2" s="1"/>
  <c r="J23" i="2"/>
  <c r="J21" i="2"/>
  <c r="E21" i="2"/>
  <c r="J117" i="2" s="1"/>
  <c r="J20" i="2"/>
  <c r="J18" i="2"/>
  <c r="E18" i="2"/>
  <c r="F118" i="2" s="1"/>
  <c r="J17" i="2"/>
  <c r="J15" i="2"/>
  <c r="E15" i="2"/>
  <c r="F91" i="2" s="1"/>
  <c r="J14" i="2"/>
  <c r="J115" i="2"/>
  <c r="E7" i="2"/>
  <c r="E85" i="2"/>
  <c r="L90" i="1"/>
  <c r="AM90" i="1"/>
  <c r="AM89" i="1"/>
  <c r="L89" i="1"/>
  <c r="AM87" i="1"/>
  <c r="L87" i="1"/>
  <c r="L85" i="1"/>
  <c r="BK224" i="2"/>
  <c r="BK223" i="2"/>
  <c r="J223" i="2"/>
  <c r="BK222" i="2"/>
  <c r="J222" i="2"/>
  <c r="BK221" i="2"/>
  <c r="J221" i="2"/>
  <c r="BK220" i="2"/>
  <c r="J220" i="2"/>
  <c r="J219" i="2"/>
  <c r="J218" i="2"/>
  <c r="BK217" i="2"/>
  <c r="J216" i="2"/>
  <c r="BK215" i="2"/>
  <c r="BK214" i="2"/>
  <c r="J211" i="2"/>
  <c r="J210" i="2"/>
  <c r="BK209" i="2"/>
  <c r="J207" i="2"/>
  <c r="J204" i="2"/>
  <c r="BK203" i="2"/>
  <c r="J202" i="2"/>
  <c r="J201" i="2"/>
  <c r="J199" i="2"/>
  <c r="J198" i="2"/>
  <c r="J197" i="2"/>
  <c r="J195" i="2"/>
  <c r="J194" i="2"/>
  <c r="J192" i="2"/>
  <c r="J191" i="2"/>
  <c r="BK189" i="2"/>
  <c r="J188" i="2"/>
  <c r="J186" i="2"/>
  <c r="J185" i="2"/>
  <c r="J184" i="2"/>
  <c r="J182" i="2"/>
  <c r="BK181" i="2"/>
  <c r="J178" i="2"/>
  <c r="J177" i="2"/>
  <c r="BK173" i="2"/>
  <c r="J172" i="2"/>
  <c r="BK170" i="2"/>
  <c r="BK169" i="2"/>
  <c r="J168" i="2"/>
  <c r="J167" i="2"/>
  <c r="J166" i="2"/>
  <c r="J165" i="2"/>
  <c r="BK164" i="2"/>
  <c r="J162" i="2"/>
  <c r="J159" i="2"/>
  <c r="BK157" i="2"/>
  <c r="J155" i="2"/>
  <c r="BK152" i="2"/>
  <c r="J150" i="2"/>
  <c r="J149" i="2"/>
  <c r="BK145" i="2"/>
  <c r="J144" i="2"/>
  <c r="J140" i="2"/>
  <c r="BK137" i="2"/>
  <c r="BK136" i="2"/>
  <c r="BK135" i="2"/>
  <c r="J134" i="2"/>
  <c r="BK133" i="2"/>
  <c r="J129" i="2"/>
  <c r="BK126" i="2"/>
  <c r="J124" i="2"/>
  <c r="J224" i="2"/>
  <c r="BK178" i="2"/>
  <c r="J176" i="2"/>
  <c r="BK174" i="2"/>
  <c r="BK172" i="2"/>
  <c r="J170" i="2"/>
  <c r="J169" i="2"/>
  <c r="BK167" i="2"/>
  <c r="BK166" i="2"/>
  <c r="J163" i="2"/>
  <c r="BK161" i="2"/>
  <c r="BK156" i="2"/>
  <c r="J154" i="2"/>
  <c r="J153" i="2"/>
  <c r="BK151" i="2"/>
  <c r="BK148" i="2"/>
  <c r="BK147" i="2"/>
  <c r="BK146" i="2"/>
  <c r="J139" i="2"/>
  <c r="J135" i="2"/>
  <c r="J133" i="2"/>
  <c r="J132" i="2"/>
  <c r="J131" i="2"/>
  <c r="BK130" i="2"/>
  <c r="BK127" i="2"/>
  <c r="J215" i="2"/>
  <c r="J213" i="2"/>
  <c r="J212" i="2"/>
  <c r="BK210" i="2"/>
  <c r="BK208" i="2"/>
  <c r="J206" i="2"/>
  <c r="J205" i="2"/>
  <c r="BK204" i="2"/>
  <c r="J203" i="2"/>
  <c r="BK196" i="2"/>
  <c r="J193" i="2"/>
  <c r="BK191" i="2"/>
  <c r="BK190" i="2"/>
  <c r="J187" i="2"/>
  <c r="BK182" i="2"/>
  <c r="J180" i="2"/>
  <c r="BK179" i="2"/>
  <c r="BK177" i="2"/>
  <c r="J175" i="2"/>
  <c r="J173" i="2"/>
  <c r="BK171" i="2"/>
  <c r="BK162" i="2"/>
  <c r="J160" i="2"/>
  <c r="BK159" i="2"/>
  <c r="J157" i="2"/>
  <c r="J156" i="2"/>
  <c r="BK155" i="2"/>
  <c r="BK153" i="2"/>
  <c r="J152" i="2"/>
  <c r="BK149" i="2"/>
  <c r="J148" i="2"/>
  <c r="J147" i="2"/>
  <c r="BK143" i="2"/>
  <c r="J141" i="2"/>
  <c r="BK140" i="2"/>
  <c r="BK139" i="2"/>
  <c r="J138" i="2"/>
  <c r="BK134" i="2"/>
  <c r="BK132" i="2"/>
  <c r="J128" i="2"/>
  <c r="J127" i="2"/>
  <c r="J125" i="2"/>
  <c r="BK124" i="2"/>
  <c r="AS94" i="1"/>
  <c r="BK219" i="2"/>
  <c r="BK218" i="2"/>
  <c r="J217" i="2"/>
  <c r="BK216" i="2"/>
  <c r="J214" i="2"/>
  <c r="BK213" i="2"/>
  <c r="BK212" i="2"/>
  <c r="BK211" i="2"/>
  <c r="J209" i="2"/>
  <c r="J208" i="2"/>
  <c r="BK207" i="2"/>
  <c r="BK206" i="2"/>
  <c r="BK205" i="2"/>
  <c r="BK202" i="2"/>
  <c r="BK201" i="2"/>
  <c r="BK199" i="2"/>
  <c r="BK198" i="2"/>
  <c r="BK197" i="2"/>
  <c r="J196" i="2"/>
  <c r="BK195" i="2"/>
  <c r="BK194" i="2"/>
  <c r="BK193" i="2"/>
  <c r="BK192" i="2"/>
  <c r="J190" i="2"/>
  <c r="J189" i="2"/>
  <c r="BK188" i="2"/>
  <c r="BK187" i="2"/>
  <c r="BK186" i="2"/>
  <c r="BK185" i="2"/>
  <c r="BK184" i="2"/>
  <c r="BK183" i="2"/>
  <c r="J183" i="2"/>
  <c r="J181" i="2"/>
  <c r="BK180" i="2"/>
  <c r="J179" i="2"/>
  <c r="BK176" i="2"/>
  <c r="BK175" i="2"/>
  <c r="J174" i="2"/>
  <c r="J171" i="2"/>
  <c r="BK168" i="2"/>
  <c r="BK165" i="2"/>
  <c r="J164" i="2"/>
  <c r="BK163" i="2"/>
  <c r="J161" i="2"/>
  <c r="BK160" i="2"/>
  <c r="BK154" i="2"/>
  <c r="J151" i="2"/>
  <c r="BK150" i="2"/>
  <c r="J146" i="2"/>
  <c r="J145" i="2"/>
  <c r="BK144" i="2"/>
  <c r="J143" i="2"/>
  <c r="BK141" i="2"/>
  <c r="BK138" i="2"/>
  <c r="J137" i="2"/>
  <c r="J136" i="2"/>
  <c r="BK131" i="2"/>
  <c r="J130" i="2"/>
  <c r="BK129" i="2"/>
  <c r="BK128" i="2"/>
  <c r="J126" i="2"/>
  <c r="BK125" i="2"/>
  <c r="T123" i="2" l="1"/>
  <c r="BK123" i="2"/>
  <c r="J123" i="2"/>
  <c r="J98" i="2"/>
  <c r="P123" i="2"/>
  <c r="R123" i="2"/>
  <c r="BK142" i="2"/>
  <c r="J142" i="2"/>
  <c r="J99" i="2" s="1"/>
  <c r="P142" i="2"/>
  <c r="R142" i="2"/>
  <c r="T142" i="2"/>
  <c r="BK158" i="2"/>
  <c r="J158" i="2" s="1"/>
  <c r="J100" i="2" s="1"/>
  <c r="P158" i="2"/>
  <c r="R158" i="2"/>
  <c r="T158" i="2"/>
  <c r="BK200" i="2"/>
  <c r="J200" i="2"/>
  <c r="J101" i="2" s="1"/>
  <c r="P200" i="2"/>
  <c r="R200" i="2"/>
  <c r="T200" i="2"/>
  <c r="E111" i="2"/>
  <c r="F117" i="2"/>
  <c r="BF125" i="2"/>
  <c r="BF129" i="2"/>
  <c r="BF130" i="2"/>
  <c r="BF135" i="2"/>
  <c r="BF136" i="2"/>
  <c r="BF137" i="2"/>
  <c r="BF141" i="2"/>
  <c r="BF150" i="2"/>
  <c r="BF160" i="2"/>
  <c r="BF163" i="2"/>
  <c r="BF170" i="2"/>
  <c r="BF174" i="2"/>
  <c r="BF175" i="2"/>
  <c r="BF178" i="2"/>
  <c r="BF184" i="2"/>
  <c r="BF186" i="2"/>
  <c r="BF187" i="2"/>
  <c r="BF189" i="2"/>
  <c r="BF199" i="2"/>
  <c r="BF202" i="2"/>
  <c r="BF203" i="2"/>
  <c r="BF209" i="2"/>
  <c r="BF210" i="2"/>
  <c r="BF214" i="2"/>
  <c r="BF217" i="2"/>
  <c r="BF218" i="2"/>
  <c r="J91" i="2"/>
  <c r="J118" i="2"/>
  <c r="BF124" i="2"/>
  <c r="BF126" i="2"/>
  <c r="BF144" i="2"/>
  <c r="BF146" i="2"/>
  <c r="BF147" i="2"/>
  <c r="BF151" i="2"/>
  <c r="BF153" i="2"/>
  <c r="BF156" i="2"/>
  <c r="BF157" i="2"/>
  <c r="BF159" i="2"/>
  <c r="BF162" i="2"/>
  <c r="BF172" i="2"/>
  <c r="BF173" i="2"/>
  <c r="BF176" i="2"/>
  <c r="BF179" i="2"/>
  <c r="BF180" i="2"/>
  <c r="BF181" i="2"/>
  <c r="BF190" i="2"/>
  <c r="BF192" i="2"/>
  <c r="BF195" i="2"/>
  <c r="BF196" i="2"/>
  <c r="BF197" i="2"/>
  <c r="BF198" i="2"/>
  <c r="BF201" i="2"/>
  <c r="BF206" i="2"/>
  <c r="BF207" i="2"/>
  <c r="BF208" i="2"/>
  <c r="BF213" i="2"/>
  <c r="BF216" i="2"/>
  <c r="BF127" i="2"/>
  <c r="BF132" i="2"/>
  <c r="BF133" i="2"/>
  <c r="BF134" i="2"/>
  <c r="BF139" i="2"/>
  <c r="BF140" i="2"/>
  <c r="BF145" i="2"/>
  <c r="BF152" i="2"/>
  <c r="BF155" i="2"/>
  <c r="BF168" i="2"/>
  <c r="BF169" i="2"/>
  <c r="BF171" i="2"/>
  <c r="BF177" i="2"/>
  <c r="J89" i="2"/>
  <c r="F92" i="2"/>
  <c r="BF128" i="2"/>
  <c r="BF131" i="2"/>
  <c r="BF138" i="2"/>
  <c r="BF143" i="2"/>
  <c r="BF148" i="2"/>
  <c r="BF149" i="2"/>
  <c r="BF154" i="2"/>
  <c r="BF161" i="2"/>
  <c r="BF164" i="2"/>
  <c r="BF165" i="2"/>
  <c r="BF166" i="2"/>
  <c r="BF167" i="2"/>
  <c r="BF182" i="2"/>
  <c r="BF183" i="2"/>
  <c r="BF185" i="2"/>
  <c r="BF188" i="2"/>
  <c r="BF191" i="2"/>
  <c r="BF193" i="2"/>
  <c r="BF194" i="2"/>
  <c r="BF204" i="2"/>
  <c r="BF205" i="2"/>
  <c r="BF211" i="2"/>
  <c r="BF212" i="2"/>
  <c r="BF215" i="2"/>
  <c r="BF219" i="2"/>
  <c r="BF220" i="2"/>
  <c r="BF221" i="2"/>
  <c r="BF222" i="2"/>
  <c r="BF223" i="2"/>
  <c r="BF224" i="2"/>
  <c r="F33" i="2"/>
  <c r="AZ95" i="1" s="1"/>
  <c r="AZ94" i="1" s="1"/>
  <c r="AV94" i="1" s="1"/>
  <c r="AK29" i="1" s="1"/>
  <c r="F36" i="2"/>
  <c r="BC95" i="1"/>
  <c r="BC94" i="1"/>
  <c r="AY94" i="1" s="1"/>
  <c r="F35" i="2"/>
  <c r="BB95" i="1"/>
  <c r="BB94" i="1"/>
  <c r="W31" i="1" s="1"/>
  <c r="F37" i="2"/>
  <c r="BD95" i="1"/>
  <c r="BD94" i="1"/>
  <c r="W33" i="1" s="1"/>
  <c r="J33" i="2"/>
  <c r="AV95" i="1"/>
  <c r="T122" i="2" l="1"/>
  <c r="T121" i="2"/>
  <c r="P122" i="2"/>
  <c r="P121" i="2"/>
  <c r="AU95" i="1" s="1"/>
  <c r="AU94" i="1" s="1"/>
  <c r="R122" i="2"/>
  <c r="R121" i="2"/>
  <c r="BK122" i="2"/>
  <c r="J122" i="2" s="1"/>
  <c r="J97" i="2" s="1"/>
  <c r="J34" i="2"/>
  <c r="AW95" i="1" s="1"/>
  <c r="AT95" i="1" s="1"/>
  <c r="AX94" i="1"/>
  <c r="W29" i="1"/>
  <c r="W32" i="1"/>
  <c r="F34" i="2"/>
  <c r="BA95" i="1" s="1"/>
  <c r="BA94" i="1" s="1"/>
  <c r="W30" i="1" s="1"/>
  <c r="BK121" i="2" l="1"/>
  <c r="J121" i="2"/>
  <c r="J96" i="2"/>
  <c r="AW94" i="1"/>
  <c r="AK30" i="1" s="1"/>
  <c r="AT94" i="1" l="1"/>
  <c r="J30" i="2"/>
  <c r="AG95" i="1"/>
  <c r="AG94" i="1" s="1"/>
  <c r="AK26" i="1" s="1"/>
  <c r="AK35" i="1" s="1"/>
  <c r="J39" i="2" l="1"/>
  <c r="AN94" i="1"/>
  <c r="AN95" i="1"/>
</calcChain>
</file>

<file path=xl/sharedStrings.xml><?xml version="1.0" encoding="utf-8"?>
<sst xmlns="http://schemas.openxmlformats.org/spreadsheetml/2006/main" count="1649" uniqueCount="466">
  <si>
    <t>Export Komplet</t>
  </si>
  <si>
    <t/>
  </si>
  <si>
    <t>2.0</t>
  </si>
  <si>
    <t>False</t>
  </si>
  <si>
    <t>{0779ec7a-44d6-434e-80a0-9e8520f13ef4}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</si>
  <si>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</si>
  <si>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</si>
  <si>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</si>
  <si>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</si>
  <si>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</si>
  <si>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</si>
  <si>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</si>
  <si>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</si>
  <si>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</si>
  <si>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</si>
  <si>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</si>
  <si>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</si>
  <si>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</si>
  <si>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</si>
  <si>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</si>
  <si>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</si>
  <si>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Akadémia ozbrojených síl gen.M.R.Štefánika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</si>
  <si>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</si>
  <si>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</si>
  <si>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</si>
  <si>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</si>
  <si>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</si>
  <si>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</si>
  <si>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</si>
  <si>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</si>
  <si>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</si>
  <si>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</si>
  <si>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</si>
  <si>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</si>
  <si>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</si>
  <si>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</si>
  <si>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</si>
  <si>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</si>
  <si>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</si>
  <si>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</si>
  <si>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</si>
  <si>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</si>
  <si>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</si>
  <si>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</si>
  <si>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</si>
  <si>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</si>
  <si>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</si>
  <si>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</si>
  <si>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</si>
  <si>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</si>
  <si>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</si>
  <si>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</si>
  <si>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</si>
  <si>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</si>
  <si>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</si>
  <si>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</si>
  <si>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</si>
  <si>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</si>
  <si>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</si>
  <si>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</si>
  <si>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</si>
  <si>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</si>
  <si>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</si>
  <si>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</si>
  <si>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</si>
  <si>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</si>
  <si>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</si>
  <si>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</si>
  <si>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</si>
  <si>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</si>
  <si>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</si>
  <si>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</si>
  <si>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</si>
  <si>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</si>
  <si>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</si>
  <si>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</si>
  <si>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Zdravotechnika</t>
  </si>
  <si>
    <t>STA</t>
  </si>
  <si>
    <t>1</t>
  </si>
  <si>
    <t>{83b8b453-4a1c-4697-b91f-4806b0c50a10}</t>
  </si>
  <si>
    <t>KRYCÍ LIST ROZPOČTU</t>
  </si>
  <si>
    <t>Objekt:</t>
  </si>
  <si>
    <t>SO 02 - Zdravotechnika</t>
  </si>
  <si>
    <t>REKAPITULÁCIA ROZPOČTU</t>
  </si>
  <si>
    <t>Kód dielu - Popis</t>
  </si>
  <si>
    <t>Cena celkom [EUR]</t>
  </si>
  <si>
    <t>Náklady z rozpočtu</t>
  </si>
  <si>
    <t>-1</t>
  </si>
  <si>
    <t xml:space="preserve">PSV - Práce a dodávky PSV   </t>
  </si>
  <si>
    <t xml:space="preserve">    713 - Izolácie tepelné   </t>
  </si>
  <si>
    <t xml:space="preserve">    721 - Zdravotech. vnútorná kanalizácia   </t>
  </si>
  <si>
    <t xml:space="preserve">    722 - Zdravotechnika - vnútorný vodovod   </t>
  </si>
  <si>
    <t xml:space="preserve">    725 - Zdravotechnika - zariaď. predmety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</si>
  <si>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</si>
  <si>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</si>
  <si>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</si>
  <si>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</si>
  <si>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</si>
  <si>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</si>
  <si>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</si>
  <si>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</si>
  <si>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</si>
  <si>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</si>
  <si>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</si>
  <si>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</si>
  <si>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</si>
  <si>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 xml:space="preserve">Práce a dodávky PSV   </t>
  </si>
  <si>
    <t>2</t>
  </si>
  <si>
    <t>ROZPOCET</t>
  </si>
  <si>
    <t>713</t>
  </si>
  <si>
    <t xml:space="preserve">Izolácie tepelné   </t>
  </si>
  <si>
    <t>K</t>
  </si>
  <si>
    <t>713482121</t>
  </si>
  <si>
    <t>Montáž trubíc z PE,vnút.priemer do 38</t>
  </si>
  <si>
    <t>m</t>
  </si>
  <si>
    <t>16</t>
  </si>
  <si>
    <t>713482122</t>
  </si>
  <si>
    <t>Montáž trubíc z PE, vnút.priemer 39-70 mm</t>
  </si>
  <si>
    <t>4</t>
  </si>
  <si>
    <t>3</t>
  </si>
  <si>
    <t>M</t>
  </si>
  <si>
    <t>2837710200</t>
  </si>
  <si>
    <t>Izolácia napr. MIRELON izolácia 22/  6"</t>
  </si>
  <si>
    <t>32</t>
  </si>
  <si>
    <t>6</t>
  </si>
  <si>
    <t>2837710500</t>
  </si>
  <si>
    <t>Izolácia napr. MIRELON izolácia 28/  6"</t>
  </si>
  <si>
    <t>8</t>
  </si>
  <si>
    <t>5</t>
  </si>
  <si>
    <t>2837710800</t>
  </si>
  <si>
    <t>Izolácia napr. MIRELON izolácia 35/  6"</t>
  </si>
  <si>
    <t>10</t>
  </si>
  <si>
    <t>2837711100</t>
  </si>
  <si>
    <t>Izolácia potrubia- 49/ 6"  napr. MIRELON</t>
  </si>
  <si>
    <t>12</t>
  </si>
  <si>
    <t>7</t>
  </si>
  <si>
    <t>2837711300</t>
  </si>
  <si>
    <t>Izolácia potrubia- 52/ 9"  napr. MIRELON</t>
  </si>
  <si>
    <t>14</t>
  </si>
  <si>
    <t>283310002300.S</t>
  </si>
  <si>
    <t>Izolačná PE trubica dxhr. 64x9 mm, nadrezaná, na izolovanie rozvodov vody, kúrenia, zdravotechniky</t>
  </si>
  <si>
    <t>9</t>
  </si>
  <si>
    <t>283310002400.S</t>
  </si>
  <si>
    <t>Izolačná PE trubica dxhr. 76x9 mm, nadrezaná, na izolovanie rozvodov vody, kúrenia, zdravotechniky</t>
  </si>
  <si>
    <t>18</t>
  </si>
  <si>
    <t>283310002500.S</t>
  </si>
  <si>
    <t>Izolačná PE trubica dxhr. 94x9 mm, nadrezaná, na izolovanie rozvodov vody, kúrenia, zdravotechniky</t>
  </si>
  <si>
    <t>11</t>
  </si>
  <si>
    <t>2837710400</t>
  </si>
  <si>
    <t>Izolácia napr. MIRELON izolácia 22/20"</t>
  </si>
  <si>
    <t>22</t>
  </si>
  <si>
    <t>2837710700</t>
  </si>
  <si>
    <t>Izolácia napr. MIRELON izolácia 28/20"</t>
  </si>
  <si>
    <t>24</t>
  </si>
  <si>
    <t>13</t>
  </si>
  <si>
    <t>2837711000</t>
  </si>
  <si>
    <t>Izolácia napr. MIRELON izolácia 35/20"</t>
  </si>
  <si>
    <t>26</t>
  </si>
  <si>
    <t>2837711200</t>
  </si>
  <si>
    <t>Izolácia potrubia- 49/20" napr. MIRELON</t>
  </si>
  <si>
    <t>28</t>
  </si>
  <si>
    <t>15</t>
  </si>
  <si>
    <t>2837711400</t>
  </si>
  <si>
    <t>Izolácia potrubia- 52/20" napr. MIRELON</t>
  </si>
  <si>
    <t>30</t>
  </si>
  <si>
    <t>283310004000.S</t>
  </si>
  <si>
    <t>Izolačná PE trubica dxhr. 64x20 mm, nadrezaná, na izolovanie rozvodov vody, kúrenia, zdravotechniky</t>
  </si>
  <si>
    <t>17</t>
  </si>
  <si>
    <t>283310004100.S</t>
  </si>
  <si>
    <t>Izolačná PE trubica dxhr. 76x20 mm, nadrezaná, na izolovanie rozvodov vody, kúrenia, zdravotechniky</t>
  </si>
  <si>
    <t>34</t>
  </si>
  <si>
    <t>998713102.S</t>
  </si>
  <si>
    <t>Presun hmôt pre izolácie tepelné v objektoch výšky nad 6 m do 12 m</t>
  </si>
  <si>
    <t>t</t>
  </si>
  <si>
    <t>36</t>
  </si>
  <si>
    <t>721</t>
  </si>
  <si>
    <t xml:space="preserve">Zdravotech. vnútorná kanalizácia   </t>
  </si>
  <si>
    <t>19</t>
  </si>
  <si>
    <t>721171206</t>
  </si>
  <si>
    <t>Potrubie z rúr PE-HD GEBERIT 75/3 mm ležaté zavesené, vrátane montáže a kotvenia</t>
  </si>
  <si>
    <t>38</t>
  </si>
  <si>
    <t>721171208</t>
  </si>
  <si>
    <t>Potrubie z rúr PE-HD GEBERIT  110/4, 3 ležaté zavesené, vrátane montáže a kotvenia</t>
  </si>
  <si>
    <t>40</t>
  </si>
  <si>
    <t>21</t>
  </si>
  <si>
    <t>721171406</t>
  </si>
  <si>
    <t>Potrubie z rúr PE-HD napr. GEBERIT 75/3 odpadné zvislé (odbočka 45°)</t>
  </si>
  <si>
    <t>42</t>
  </si>
  <si>
    <t>721171408</t>
  </si>
  <si>
    <t>Potrubie z rúr PE-HD napr. GEBERIT 110/4, 3 odpadné zvislé (odbočka 45°)</t>
  </si>
  <si>
    <t>44</t>
  </si>
  <si>
    <t>23</t>
  </si>
  <si>
    <t>7211715021</t>
  </si>
  <si>
    <t>Potrubie z rúr PE-HD napr. GEBERIT 32 odpadné prípojné</t>
  </si>
  <si>
    <t>46</t>
  </si>
  <si>
    <t>721171503</t>
  </si>
  <si>
    <t>Potrubie z rúr PE-HD napr. GEBERIT 50/3 odpadné prípojné</t>
  </si>
  <si>
    <t>48</t>
  </si>
  <si>
    <t>25</t>
  </si>
  <si>
    <t>721171504</t>
  </si>
  <si>
    <t>Potrubie z rúr PE-HD napr. GEBERIT 56/3 odpadné prípojné</t>
  </si>
  <si>
    <t>50</t>
  </si>
  <si>
    <t>721171505</t>
  </si>
  <si>
    <t>Potrubie z rúr PE-HD napr. GEBERIT 63/3 odpadné prípojné</t>
  </si>
  <si>
    <t>52</t>
  </si>
  <si>
    <t>27</t>
  </si>
  <si>
    <t>721171506</t>
  </si>
  <si>
    <t>Potrubie z rúr PE-HD napr. GEBERIT 75/3 mm odpadné prípojné</t>
  </si>
  <si>
    <t>54</t>
  </si>
  <si>
    <t>721171508</t>
  </si>
  <si>
    <t>Potrubie z rúr PE-HD napr. GEBERIT 110/4, 3 odpadné prípojné</t>
  </si>
  <si>
    <t>56</t>
  </si>
  <si>
    <t>29</t>
  </si>
  <si>
    <t>721194105</t>
  </si>
  <si>
    <t>Zriadenie prípojky na potrubí vyvedenie a upevnenie odpadových výpustiek D 50x1,8</t>
  </si>
  <si>
    <t>ks</t>
  </si>
  <si>
    <t>58</t>
  </si>
  <si>
    <t>721194109</t>
  </si>
  <si>
    <t>Zriadenie prípojky na potrubí vyvedenie a upevnenie odpadových výpustiek D 110x2, 3</t>
  </si>
  <si>
    <t>60</t>
  </si>
  <si>
    <t>31</t>
  </si>
  <si>
    <t>551675740011</t>
  </si>
  <si>
    <t>Dvierka krycie 30x30 cm nerezové</t>
  </si>
  <si>
    <t>kus</t>
  </si>
  <si>
    <t>62</t>
  </si>
  <si>
    <t>721290111</t>
  </si>
  <si>
    <t>Ostatné - skúška tesnosti kanalizácie v objektoch vodou do DN 125</t>
  </si>
  <si>
    <t>64</t>
  </si>
  <si>
    <t>33</t>
  </si>
  <si>
    <t>998721102.S</t>
  </si>
  <si>
    <t>Presun hmôt pre vnútornú kanalizáciu v objektoch výšky nad 6 do 12 m</t>
  </si>
  <si>
    <t>66</t>
  </si>
  <si>
    <t>722</t>
  </si>
  <si>
    <t xml:space="preserve">Zdravotechnika - vnútorný vodovod   </t>
  </si>
  <si>
    <t>722130214.S</t>
  </si>
  <si>
    <t>Potrubie z oceľových rúr pozink. bezšvíkových bežných-11 353.0, 10 004.0 zvarov. bežných-11 343.00 DN 32, vrátane montáže a kotvenia</t>
  </si>
  <si>
    <t>68</t>
  </si>
  <si>
    <t>35</t>
  </si>
  <si>
    <t>722130215.S</t>
  </si>
  <si>
    <t>Potrubie z oceľových rúr pozink. bezšvíkových bežných-11 353.0, 10 004.0 zvarov. bežných-11 343.00 DN 40, vrátane montáže a kotvenia</t>
  </si>
  <si>
    <t>70</t>
  </si>
  <si>
    <t>722130216.S</t>
  </si>
  <si>
    <t>Potrubie z oceľových rúr pozink. bezšvíkových bežných-11 353.0, 10 004.0 zvarov. bežných-11 343.00 DN 50, vrátane montáže a kotvenia</t>
  </si>
  <si>
    <t>72</t>
  </si>
  <si>
    <t>37</t>
  </si>
  <si>
    <t>722130218.S</t>
  </si>
  <si>
    <t>Potrubie z oceľových rúr pozink. bezšvíkových bežných-11 353.0, 10 004.0 zvarov. bežných-11 343.00 DN 80, vrátane montáže a kotvenia</t>
  </si>
  <si>
    <t>74</t>
  </si>
  <si>
    <t>722171312</t>
  </si>
  <si>
    <t>Potrubie z viacvrstvových rúr PE napr. Geberit Mepla d20x2,5mm, vrátane montáže a kotvenia</t>
  </si>
  <si>
    <t>76</t>
  </si>
  <si>
    <t>39</t>
  </si>
  <si>
    <t>722171313</t>
  </si>
  <si>
    <t>Potrubie z viacvrstvových rúr PE napr. Geberit Mepla d26x3,0mm, vrátane montáže a kotvenia</t>
  </si>
  <si>
    <t>78</t>
  </si>
  <si>
    <t>722171314</t>
  </si>
  <si>
    <t>Potrubie z viacvrstvových rúr PE napr. Geberit Mepla d32x3,0mm, vrátane montáže a kotvenia</t>
  </si>
  <si>
    <t>80</t>
  </si>
  <si>
    <t>41</t>
  </si>
  <si>
    <t>722171315</t>
  </si>
  <si>
    <t>Potrubie z viacvrstvových rúr PE napr. Geberit Mepla d40x3,5mm, vrátane montáže a kotvenia</t>
  </si>
  <si>
    <t>82</t>
  </si>
  <si>
    <t>722171316</t>
  </si>
  <si>
    <t>Potrubie z viacvrstvových rúr PE napr. Geberit Mepla d50x4,0mm, vrátane montáže a kotvenia</t>
  </si>
  <si>
    <t>84</t>
  </si>
  <si>
    <t>43</t>
  </si>
  <si>
    <t>722172633.S</t>
  </si>
  <si>
    <t>Potrubie plasthliníkové D 63 mm napr. Geberit Mepla, vrátane montáže a kotvenia</t>
  </si>
  <si>
    <t>86</t>
  </si>
  <si>
    <t>722171119.S</t>
  </si>
  <si>
    <t>Potrubie plasthliníkové D 75 mm napr. Geberit Mepla, vrátane montáže a kotvenia</t>
  </si>
  <si>
    <t>88</t>
  </si>
  <si>
    <t>45</t>
  </si>
  <si>
    <t>722172107</t>
  </si>
  <si>
    <t>Potrubie z plastických rúr PP-R D90/8.2 - PN10, polyfúznym zváraním, vrátane montáže a kotvenia</t>
  </si>
  <si>
    <t>90</t>
  </si>
  <si>
    <t>5514100500</t>
  </si>
  <si>
    <t>Ventil pre hygienické a zdravotnické zariadenia rohový mosadzný napr. T 66 A 1/2" s vrškom T 13</t>
  </si>
  <si>
    <t>92</t>
  </si>
  <si>
    <t>47</t>
  </si>
  <si>
    <t>551110007300</t>
  </si>
  <si>
    <t>Guľový uzáver pre vodu s odvodnením, 1" FF, páčka, niklovaná mosadz, FIV.08011</t>
  </si>
  <si>
    <t>94</t>
  </si>
  <si>
    <t>551110007400</t>
  </si>
  <si>
    <t>Guľový uzáver pre vodu s odvodnením, 5/4" FF, páčka, niklovaná mosadz, FIV.08011</t>
  </si>
  <si>
    <t>96</t>
  </si>
  <si>
    <t>49</t>
  </si>
  <si>
    <t>551110007500</t>
  </si>
  <si>
    <t>Guľový uzáver pre vodu s odvodnením, 6/4" FF, páčka, niklovaná mosadz, FIV.08011</t>
  </si>
  <si>
    <t>98</t>
  </si>
  <si>
    <t>551110007600</t>
  </si>
  <si>
    <t>Guľový uzáver pre vodu s odvodnením, 2" FF, páčka, niklovaná mosadz, FIV.08011</t>
  </si>
  <si>
    <t>100</t>
  </si>
  <si>
    <t>51</t>
  </si>
  <si>
    <t>551110016900.S</t>
  </si>
  <si>
    <t>Spätný ventil kontrolovateľný, 2" FF, PN 16, mosadz, disk plast</t>
  </si>
  <si>
    <t>102</t>
  </si>
  <si>
    <t>551110005100.S</t>
  </si>
  <si>
    <t>Guľový uzáver pre vodu 1", niklovaná mosadz</t>
  </si>
  <si>
    <t>104</t>
  </si>
  <si>
    <t>53</t>
  </si>
  <si>
    <t>551110005000.S</t>
  </si>
  <si>
    <t>Guľový uzáver pre vodu 3/4", niklovaná mosadz</t>
  </si>
  <si>
    <t>106</t>
  </si>
  <si>
    <t>250151</t>
  </si>
  <si>
    <t>Podomietkový, rozmer 20x1/2", s chrómovou krytkou</t>
  </si>
  <si>
    <t>108</t>
  </si>
  <si>
    <t>55</t>
  </si>
  <si>
    <t>250152</t>
  </si>
  <si>
    <t>Podomietkový, rozmer 25x3/4", s chrómovou krytkou</t>
  </si>
  <si>
    <t>110</t>
  </si>
  <si>
    <t>1966</t>
  </si>
  <si>
    <t>Podomietkový ventil DN 32</t>
  </si>
  <si>
    <t>112</t>
  </si>
  <si>
    <t>57</t>
  </si>
  <si>
    <t>551110014400</t>
  </si>
  <si>
    <t>Guľový uzáver pre vodu Perfecta, 3" FF, páčka, niklovaná mosadz, FIV.8363,  vrátane montáže</t>
  </si>
  <si>
    <t>114</t>
  </si>
  <si>
    <t>551210012800.S1</t>
  </si>
  <si>
    <t>Ventil spätný uzatvárací  DN 65, vrátane montáže</t>
  </si>
  <si>
    <t>116</t>
  </si>
  <si>
    <t>59</t>
  </si>
  <si>
    <t>PC GV65</t>
  </si>
  <si>
    <t>Gulový ventil DN65, vrátane montáže</t>
  </si>
  <si>
    <t>118</t>
  </si>
  <si>
    <t>PC GVV65</t>
  </si>
  <si>
    <t>Gulový ventil s vypúšťaním DN65, vrátane montáže</t>
  </si>
  <si>
    <t>120</t>
  </si>
  <si>
    <t>61</t>
  </si>
  <si>
    <t>PC GVV80</t>
  </si>
  <si>
    <t>Gulový ventil s vypúšťaním DN80, vrátane montáže</t>
  </si>
  <si>
    <t>122</t>
  </si>
  <si>
    <t>722190401</t>
  </si>
  <si>
    <t>Vyvedenie a upevnenie výpustky   DN 15</t>
  </si>
  <si>
    <t>124</t>
  </si>
  <si>
    <t>63</t>
  </si>
  <si>
    <t>722229101</t>
  </si>
  <si>
    <t>Montáž ventilu výtok., plavák.,vypúšť.,odvodňov.,kohút.plniaceho,vypúšťacieho PN 0.6, ventilov G 1/2</t>
  </si>
  <si>
    <t>126</t>
  </si>
  <si>
    <t>722229102</t>
  </si>
  <si>
    <t>Montáž ventilu výtok.,plavák.,vypúšť.,odvodňov.,kohút.plniaceho,vypúšťacieho PN 0.6, ventilov G 3/4</t>
  </si>
  <si>
    <t>128</t>
  </si>
  <si>
    <t>65</t>
  </si>
  <si>
    <t>722229103</t>
  </si>
  <si>
    <t>Montáž ventilu výtok., plavák.,vypúšť.,odvodňov.,kohút.plniaceho,vypúšťacieho PN 0.6, ventilov G 1</t>
  </si>
  <si>
    <t>130</t>
  </si>
  <si>
    <t>722229104</t>
  </si>
  <si>
    <t>Montáž ventilu výtok., plavák.,vypúšť.,odvodňov.,kohút.plniaceho,vypúšťacieho PN 0.6, ventilov G 5/4</t>
  </si>
  <si>
    <t>132</t>
  </si>
  <si>
    <t>67</t>
  </si>
  <si>
    <t>722229105</t>
  </si>
  <si>
    <t>Montáž ventilu výtok., plavák.,vypúšť.,odvodňov.,kohút.plniaceho,vypúšťacieho PN 0.6, ventilov G 6/4</t>
  </si>
  <si>
    <t>134</t>
  </si>
  <si>
    <t>722229106.S</t>
  </si>
  <si>
    <t>Montáž ventilu vypúšťacieho, plniaceho, G 2</t>
  </si>
  <si>
    <t>136</t>
  </si>
  <si>
    <t>69</t>
  </si>
  <si>
    <t>722250005</t>
  </si>
  <si>
    <t>Montáž hydrantového systému s tvarovo stálou hadicou D 25</t>
  </si>
  <si>
    <t>súb.</t>
  </si>
  <si>
    <t>138</t>
  </si>
  <si>
    <t>722254114</t>
  </si>
  <si>
    <t>Požiarné príslušenstvo,hydrantová skriňa vnútorná s výzbrojou DN25/30m</t>
  </si>
  <si>
    <t>sub</t>
  </si>
  <si>
    <t>140</t>
  </si>
  <si>
    <t>71</t>
  </si>
  <si>
    <t>722290226</t>
  </si>
  <si>
    <t>Tlaková skúška vodovodného potrubia závitového do DN 50</t>
  </si>
  <si>
    <t>142</t>
  </si>
  <si>
    <t>722290229.S</t>
  </si>
  <si>
    <t>Tlaková skúška vodovodného potrubia závitového nad DN 50 do DN 100</t>
  </si>
  <si>
    <t>144</t>
  </si>
  <si>
    <t>73</t>
  </si>
  <si>
    <t>722290234</t>
  </si>
  <si>
    <t>Prepláchnutie a dezinfekcia vodovodného potrubia do DN 80</t>
  </si>
  <si>
    <t>146</t>
  </si>
  <si>
    <t>998722102.S</t>
  </si>
  <si>
    <t>Presun hmôt pre vnútorný vodovod v objektoch výšky nad 6 do 12 m</t>
  </si>
  <si>
    <t>148</t>
  </si>
  <si>
    <t>725</t>
  </si>
  <si>
    <t>Zdravotechnika - zariaď. predmety</t>
  </si>
  <si>
    <t>75</t>
  </si>
  <si>
    <t>721212403</t>
  </si>
  <si>
    <t>Montáž podlahového vpustu, z PVC DN 110</t>
  </si>
  <si>
    <t>150</t>
  </si>
  <si>
    <t>2866340067</t>
  </si>
  <si>
    <t>Podlahový vpust HL310N, (0,6 l/s), vertikálny odtok DN 50/75/110, izolačná príruba, mriežka 115x115 mm, PP/PE/nerezová oceľ V2A</t>
  </si>
  <si>
    <t>152</t>
  </si>
  <si>
    <t>77</t>
  </si>
  <si>
    <t>286630029600.S</t>
  </si>
  <si>
    <t>Podlahový vpust horizontálny odtok DN 110 s veľkým prietokom, mriežka/krytka nerez, zápachová uzávierka</t>
  </si>
  <si>
    <t>154</t>
  </si>
  <si>
    <t>725119400.S</t>
  </si>
  <si>
    <t>Montáž záchodovej misy keramickej volne stojacej so zvislým odpadom</t>
  </si>
  <si>
    <t>156</t>
  </si>
  <si>
    <t>79</t>
  </si>
  <si>
    <t>642340000500.S</t>
  </si>
  <si>
    <t>Misa záchodová keramická kombinovaná so zvislým odpadom</t>
  </si>
  <si>
    <t>158</t>
  </si>
  <si>
    <t>725241142</t>
  </si>
  <si>
    <t>Montáž - vanička sprchová akrylátová štvrťkruhová 900x900 mm</t>
  </si>
  <si>
    <t>160</t>
  </si>
  <si>
    <t>81</t>
  </si>
  <si>
    <t>554230002600</t>
  </si>
  <si>
    <t>Sprchovacia vanička akrylátová štvrťkruhová AKCENT, rozmer 900x900 mm, hĺbka 50 mm, KOLO</t>
  </si>
  <si>
    <t>162</t>
  </si>
  <si>
    <t>725245192</t>
  </si>
  <si>
    <t>Montáž - zástena sprchová zásuvná štvordielna s dvomi posuvnými dielmi do výšky 2000 mm a šírky 900 mm čtvrtkruh</t>
  </si>
  <si>
    <t>164</t>
  </si>
  <si>
    <t>83</t>
  </si>
  <si>
    <t>552260000200</t>
  </si>
  <si>
    <t>Sprchová zástena  CUBITO PURE, rozmer 900x1950 mm, 6 mm tvrdené sklo, JIKA</t>
  </si>
  <si>
    <t>166</t>
  </si>
  <si>
    <t>725849201</t>
  </si>
  <si>
    <t>Montáž batérie sprchovej nástennej pákovej, klasickej</t>
  </si>
  <si>
    <t>168</t>
  </si>
  <si>
    <t>85</t>
  </si>
  <si>
    <t>5513006390</t>
  </si>
  <si>
    <t>Sprchová nástenná páková batéria napr. LYRA, rozteč 150mm, chróm</t>
  </si>
  <si>
    <t>170</t>
  </si>
  <si>
    <t>725849205</t>
  </si>
  <si>
    <t>Montáž držiaka sprchy s nastaviteľnou výškou sprchy</t>
  </si>
  <si>
    <t>172</t>
  </si>
  <si>
    <t>87</t>
  </si>
  <si>
    <t>725219401</t>
  </si>
  <si>
    <t>Montáž umývadla bez výtokovej armatúry z bieleho diturvitu na skrutky do muriva</t>
  </si>
  <si>
    <t>174</t>
  </si>
  <si>
    <t>M31160000</t>
  </si>
  <si>
    <t>Umývadlo 60 cm oválne s otv., napr.KOLO Geberit Group</t>
  </si>
  <si>
    <t>176</t>
  </si>
  <si>
    <t>89</t>
  </si>
  <si>
    <t>725829601</t>
  </si>
  <si>
    <t>Montáž batérií umývadlových a drezových stojankových pákových alebo klasických</t>
  </si>
  <si>
    <t>178</t>
  </si>
  <si>
    <t>5513006060</t>
  </si>
  <si>
    <t>Umývadlová stojanková páková batéria napr. LYRA PLUS, 200x150x50 mm, chró</t>
  </si>
  <si>
    <t>180</t>
  </si>
  <si>
    <t>91</t>
  </si>
  <si>
    <t>725319111.S</t>
  </si>
  <si>
    <t>Montáž kuchynských drezov jednoduchých, hranatých s rozmerom do 400x400 mm, bez výtokových armatúr</t>
  </si>
  <si>
    <t>182</t>
  </si>
  <si>
    <t>552310000200</t>
  </si>
  <si>
    <t>Kuchynský drez nerezový Texas na zapustenie do dosky 400x400 mm, hĺbka 180 mm, sifón</t>
  </si>
  <si>
    <t>184</t>
  </si>
  <si>
    <t>93</t>
  </si>
  <si>
    <t>5513006620</t>
  </si>
  <si>
    <t>Drezová stojanková páková batéria, chrómová - výsuvná LYRA, hadica 1,2m</t>
  </si>
  <si>
    <t>186</t>
  </si>
  <si>
    <t>725333360</t>
  </si>
  <si>
    <t>Montáž výlevky keramickej voľne stojacej bez výtokovej armatúry</t>
  </si>
  <si>
    <t>188</t>
  </si>
  <si>
    <t>95</t>
  </si>
  <si>
    <t>6420144360</t>
  </si>
  <si>
    <t>Výlevka MIRA, 425x500x450 mm, keramika, plastová mreža, biela</t>
  </si>
  <si>
    <t>190</t>
  </si>
  <si>
    <t>725829201</t>
  </si>
  <si>
    <t>Montáž batérie umývadlovej a drezovej nástennej pákovej, alebo klasickej</t>
  </si>
  <si>
    <t>192</t>
  </si>
  <si>
    <t>97</t>
  </si>
  <si>
    <t>5513006680</t>
  </si>
  <si>
    <t>Drezová nástenná batéria napr. LYRA PLUS, 250x150x50 mm, chró</t>
  </si>
  <si>
    <t>194</t>
  </si>
  <si>
    <t>998725102.S</t>
  </si>
  <si>
    <t>Presun hmôt pre zariaďovacie predmety v objektoch výšky nad 6 do 12 m</t>
  </si>
  <si>
    <t>196</t>
  </si>
  <si>
    <t>Úprava  priestorov VZK500_AOS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</si>
</sst>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0" workbookViewId="0">
      <selection activeCell="K7" sqref="K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7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73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E5" s="170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175" t="s">
        <v>465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E6" s="171"/>
      <c r="BS6" s="14" t="s">
        <v>6</v>
      </c>
    </row>
    <row r="7" spans="1:74" s="1" customFormat="1" ht="12" customHeight="1">
      <c r="B7" s="17"/>
      <c r="D7" s="24" t="s">
        <v>14</v>
      </c>
      <c r="K7" s="22" t="s">
        <v>1</v>
      </c>
      <c r="AK7" s="24" t="s">
        <v>15</v>
      </c>
      <c r="AN7" s="22" t="s">
        <v>1</v>
      </c>
      <c r="AR7" s="17"/>
      <c r="BE7" s="171"/>
      <c r="BS7" s="14" t="s">
        <v>6</v>
      </c>
    </row>
    <row r="8" spans="1:74" s="1" customFormat="1" ht="12" customHeight="1">
      <c r="B8" s="17"/>
      <c r="D8" s="24" t="s">
        <v>16</v>
      </c>
      <c r="K8" s="22" t="s">
        <v>17</v>
      </c>
      <c r="AK8" s="24" t="s">
        <v>18</v>
      </c>
      <c r="AN8" s="25"/>
      <c r="AR8" s="17"/>
      <c r="BE8" s="171"/>
      <c r="BS8" s="14" t="s">
        <v>6</v>
      </c>
    </row>
    <row r="9" spans="1:74" s="1" customFormat="1" ht="14.45" customHeight="1">
      <c r="B9" s="17"/>
      <c r="AR9" s="17"/>
      <c r="BE9" s="171"/>
      <c r="BS9" s="14" t="s">
        <v>6</v>
      </c>
    </row>
    <row r="10" spans="1:74" s="1" customFormat="1" ht="12" customHeight="1">
      <c r="B10" s="17"/>
      <c r="D10" s="24" t="s">
        <v>19</v>
      </c>
      <c r="AK10" s="24" t="s">
        <v>20</v>
      </c>
      <c r="AN10" s="22" t="s">
        <v>1</v>
      </c>
      <c r="AR10" s="17"/>
      <c r="BE10" s="171"/>
      <c r="BS10" s="14" t="s">
        <v>6</v>
      </c>
    </row>
    <row r="11" spans="1:74" s="1" customFormat="1" ht="18.399999999999999" customHeight="1">
      <c r="B11" s="17"/>
      <c r="E11" s="22" t="s">
        <v>21</v>
      </c>
      <c r="AK11" s="24" t="s">
        <v>22</v>
      </c>
      <c r="AN11" s="22" t="s">
        <v>1</v>
      </c>
      <c r="AR11" s="17"/>
      <c r="BE11" s="171"/>
      <c r="BS11" s="14" t="s">
        <v>6</v>
      </c>
    </row>
    <row r="12" spans="1:74" s="1" customFormat="1" ht="6.95" customHeight="1">
      <c r="B12" s="17"/>
      <c r="AR12" s="17"/>
      <c r="BE12" s="171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20</v>
      </c>
      <c r="AN13" s="26" t="s">
        <v>24</v>
      </c>
      <c r="AR13" s="17"/>
      <c r="BE13" s="171"/>
      <c r="BS13" s="14" t="s">
        <v>6</v>
      </c>
    </row>
    <row r="14" spans="1:74" ht="12.75">
      <c r="B14" s="17"/>
      <c r="E14" s="176" t="s">
        <v>24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4" t="s">
        <v>22</v>
      </c>
      <c r="AN14" s="26" t="s">
        <v>24</v>
      </c>
      <c r="AR14" s="17"/>
      <c r="BE14" s="171"/>
      <c r="BS14" s="14" t="s">
        <v>6</v>
      </c>
    </row>
    <row r="15" spans="1:74" s="1" customFormat="1" ht="6.95" customHeight="1">
      <c r="B15" s="17"/>
      <c r="AR15" s="17"/>
      <c r="BE15" s="171"/>
      <c r="BS15" s="14" t="s">
        <v>3</v>
      </c>
    </row>
    <row r="16" spans="1:74" s="1" customFormat="1" ht="12" customHeight="1">
      <c r="B16" s="17"/>
      <c r="D16" s="24" t="s">
        <v>25</v>
      </c>
      <c r="AK16" s="24" t="s">
        <v>20</v>
      </c>
      <c r="AN16" s="22" t="s">
        <v>1</v>
      </c>
      <c r="AR16" s="17"/>
      <c r="BE16" s="171"/>
      <c r="BS16" s="14" t="s">
        <v>3</v>
      </c>
    </row>
    <row r="17" spans="1:71" s="1" customFormat="1" ht="18.399999999999999" customHeight="1">
      <c r="B17" s="17"/>
      <c r="E17" s="22" t="s">
        <v>17</v>
      </c>
      <c r="AK17" s="24" t="s">
        <v>22</v>
      </c>
      <c r="AN17" s="22" t="s">
        <v>1</v>
      </c>
      <c r="AR17" s="17"/>
      <c r="BE17" s="171"/>
      <c r="BS17" s="14" t="s">
        <v>26</v>
      </c>
    </row>
    <row r="18" spans="1:71" s="1" customFormat="1" ht="6.95" customHeight="1">
      <c r="B18" s="17"/>
      <c r="AR18" s="17"/>
      <c r="BE18" s="171"/>
      <c r="BS18" s="14" t="s">
        <v>27</v>
      </c>
    </row>
    <row r="19" spans="1:71" s="1" customFormat="1" ht="12" customHeight="1">
      <c r="B19" s="17"/>
      <c r="D19" s="24" t="s">
        <v>28</v>
      </c>
      <c r="AK19" s="24" t="s">
        <v>20</v>
      </c>
      <c r="AN19" s="22" t="s">
        <v>1</v>
      </c>
      <c r="AR19" s="17"/>
      <c r="BE19" s="171"/>
      <c r="BS19" s="14" t="s">
        <v>27</v>
      </c>
    </row>
    <row r="20" spans="1:71" s="1" customFormat="1" ht="18.399999999999999" customHeight="1">
      <c r="B20" s="17"/>
      <c r="E20" s="22" t="s">
        <v>17</v>
      </c>
      <c r="AK20" s="24" t="s">
        <v>22</v>
      </c>
      <c r="AN20" s="22" t="s">
        <v>1</v>
      </c>
      <c r="AR20" s="17"/>
      <c r="BE20" s="171"/>
      <c r="BS20" s="14" t="s">
        <v>26</v>
      </c>
    </row>
    <row r="21" spans="1:71" s="1" customFormat="1" ht="6.95" customHeight="1">
      <c r="B21" s="17"/>
      <c r="AR21" s="17"/>
      <c r="BE21" s="171"/>
    </row>
    <row r="22" spans="1:71" s="1" customFormat="1" ht="12" customHeight="1">
      <c r="B22" s="17"/>
      <c r="D22" s="24" t="s">
        <v>29</v>
      </c>
      <c r="AR22" s="17"/>
      <c r="BE22" s="171"/>
    </row>
    <row r="23" spans="1:71" s="1" customFormat="1" ht="16.5" customHeight="1">
      <c r="B23" s="17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17"/>
      <c r="BE23" s="171"/>
    </row>
    <row r="24" spans="1:71" s="1" customFormat="1" ht="6.95" customHeight="1">
      <c r="B24" s="17"/>
      <c r="AR24" s="17"/>
      <c r="BE24" s="17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1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9">
        <f>ROUND(AG94,2)</f>
        <v>0</v>
      </c>
      <c r="AL26" s="180"/>
      <c r="AM26" s="180"/>
      <c r="AN26" s="180"/>
      <c r="AO26" s="180"/>
      <c r="AP26" s="29"/>
      <c r="AQ26" s="29"/>
      <c r="AR26" s="30"/>
      <c r="BE26" s="17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1" t="s">
        <v>31</v>
      </c>
      <c r="M28" s="181"/>
      <c r="N28" s="181"/>
      <c r="O28" s="181"/>
      <c r="P28" s="181"/>
      <c r="Q28" s="29"/>
      <c r="R28" s="29"/>
      <c r="S28" s="29"/>
      <c r="T28" s="29"/>
      <c r="U28" s="29"/>
      <c r="V28" s="29"/>
      <c r="W28" s="181" t="s">
        <v>32</v>
      </c>
      <c r="X28" s="181"/>
      <c r="Y28" s="181"/>
      <c r="Z28" s="181"/>
      <c r="AA28" s="181"/>
      <c r="AB28" s="181"/>
      <c r="AC28" s="181"/>
      <c r="AD28" s="181"/>
      <c r="AE28" s="181"/>
      <c r="AF28" s="29"/>
      <c r="AG28" s="29"/>
      <c r="AH28" s="29"/>
      <c r="AI28" s="29"/>
      <c r="AJ28" s="29"/>
      <c r="AK28" s="181" t="s">
        <v>33</v>
      </c>
      <c r="AL28" s="181"/>
      <c r="AM28" s="181"/>
      <c r="AN28" s="181"/>
      <c r="AO28" s="181"/>
      <c r="AP28" s="29"/>
      <c r="AQ28" s="29"/>
      <c r="AR28" s="30"/>
      <c r="BE28" s="171"/>
    </row>
    <row r="29" spans="1:71" s="3" customFormat="1" ht="14.45" customHeight="1">
      <c r="B29" s="34"/>
      <c r="D29" s="24" t="s">
        <v>34</v>
      </c>
      <c r="F29" s="24" t="s">
        <v>35</v>
      </c>
      <c r="L29" s="169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4"/>
      <c r="BE29" s="172"/>
    </row>
    <row r="30" spans="1:71" s="3" customFormat="1" ht="14.45" customHeight="1">
      <c r="B30" s="34"/>
      <c r="F30" s="24" t="s">
        <v>36</v>
      </c>
      <c r="L30" s="169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4"/>
      <c r="BE30" s="172"/>
    </row>
    <row r="31" spans="1:71" s="3" customFormat="1" ht="14.45" hidden="1" customHeight="1">
      <c r="B31" s="34"/>
      <c r="F31" s="24" t="s">
        <v>37</v>
      </c>
      <c r="L31" s="169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4"/>
      <c r="BE31" s="172"/>
    </row>
    <row r="32" spans="1:71" s="3" customFormat="1" ht="14.45" hidden="1" customHeight="1">
      <c r="B32" s="34"/>
      <c r="F32" s="24" t="s">
        <v>38</v>
      </c>
      <c r="L32" s="169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4"/>
      <c r="BE32" s="172"/>
    </row>
    <row r="33" spans="1:57" s="3" customFormat="1" ht="14.45" hidden="1" customHeight="1">
      <c r="B33" s="34"/>
      <c r="F33" s="24" t="s">
        <v>39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4"/>
      <c r="BE33" s="17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1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202" t="s">
        <v>42</v>
      </c>
      <c r="Y35" s="203"/>
      <c r="Z35" s="203"/>
      <c r="AA35" s="203"/>
      <c r="AB35" s="203"/>
      <c r="AC35" s="37"/>
      <c r="AD35" s="37"/>
      <c r="AE35" s="37"/>
      <c r="AF35" s="37"/>
      <c r="AG35" s="37"/>
      <c r="AH35" s="37"/>
      <c r="AI35" s="37"/>
      <c r="AJ35" s="37"/>
      <c r="AK35" s="204">
        <f>SUM(AK26:AK33)</f>
        <v>0</v>
      </c>
      <c r="AL35" s="203"/>
      <c r="AM35" s="203"/>
      <c r="AN35" s="203"/>
      <c r="AO35" s="20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193" t="str">
        <f>K6</f>
        <v>Úprava  priestorov VZK500_AOS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16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18</v>
      </c>
      <c r="AJ87" s="29"/>
      <c r="AK87" s="29"/>
      <c r="AL87" s="29"/>
      <c r="AM87" s="195" t="str">
        <f>IF(AN8= "","",AN8)</f>
        <v/>
      </c>
      <c r="AN87" s="19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19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Akadémia ozbrojených síl gen.M.R.Štefánika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25</v>
      </c>
      <c r="AJ89" s="29"/>
      <c r="AK89" s="29"/>
      <c r="AL89" s="29"/>
      <c r="AM89" s="196" t="str">
        <f>IF(E17="","",E17)</f>
        <v xml:space="preserve"> </v>
      </c>
      <c r="AN89" s="197"/>
      <c r="AO89" s="197"/>
      <c r="AP89" s="197"/>
      <c r="AQ89" s="29"/>
      <c r="AR89" s="30"/>
      <c r="AS89" s="198" t="s">
        <v>50</v>
      </c>
      <c r="AT89" s="19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196" t="str">
        <f>IF(E20="","",E20)</f>
        <v xml:space="preserve"> </v>
      </c>
      <c r="AN90" s="197"/>
      <c r="AO90" s="197"/>
      <c r="AP90" s="197"/>
      <c r="AQ90" s="29"/>
      <c r="AR90" s="30"/>
      <c r="AS90" s="200"/>
      <c r="AT90" s="20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0"/>
      <c r="AT91" s="20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8" t="s">
        <v>51</v>
      </c>
      <c r="D92" s="189"/>
      <c r="E92" s="189"/>
      <c r="F92" s="189"/>
      <c r="G92" s="189"/>
      <c r="H92" s="57"/>
      <c r="I92" s="190" t="s">
        <v>52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1" t="s">
        <v>53</v>
      </c>
      <c r="AH92" s="189"/>
      <c r="AI92" s="189"/>
      <c r="AJ92" s="189"/>
      <c r="AK92" s="189"/>
      <c r="AL92" s="189"/>
      <c r="AM92" s="189"/>
      <c r="AN92" s="190" t="s">
        <v>54</v>
      </c>
      <c r="AO92" s="189"/>
      <c r="AP92" s="192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5">
        <f>ROUND(AG95,2)</f>
        <v>0</v>
      </c>
      <c r="AH94" s="185"/>
      <c r="AI94" s="185"/>
      <c r="AJ94" s="185"/>
      <c r="AK94" s="185"/>
      <c r="AL94" s="185"/>
      <c r="AM94" s="185"/>
      <c r="AN94" s="186">
        <f>SUM(AG94,AT94)</f>
        <v>0</v>
      </c>
      <c r="AO94" s="186"/>
      <c r="AP94" s="18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A95" s="76" t="s">
        <v>74</v>
      </c>
      <c r="B95" s="77"/>
      <c r="C95" s="78"/>
      <c r="D95" s="184" t="s">
        <v>75</v>
      </c>
      <c r="E95" s="184"/>
      <c r="F95" s="184"/>
      <c r="G95" s="184"/>
      <c r="H95" s="184"/>
      <c r="I95" s="79"/>
      <c r="J95" s="184" t="s">
        <v>76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>
        <f>'SO 02 - Zdravotechnika'!J30</f>
        <v>0</v>
      </c>
      <c r="AH95" s="183"/>
      <c r="AI95" s="183"/>
      <c r="AJ95" s="183"/>
      <c r="AK95" s="183"/>
      <c r="AL95" s="183"/>
      <c r="AM95" s="183"/>
      <c r="AN95" s="182">
        <f>SUM(AG95,AT95)</f>
        <v>0</v>
      </c>
      <c r="AO95" s="183"/>
      <c r="AP95" s="183"/>
      <c r="AQ95" s="80" t="s">
        <v>77</v>
      </c>
      <c r="AR95" s="77"/>
      <c r="AS95" s="81">
        <v>0</v>
      </c>
      <c r="AT95" s="82">
        <f>ROUND(SUM(AV95:AW95),2)</f>
        <v>0</v>
      </c>
      <c r="AU95" s="83">
        <f>'SO 02 - Zdravotechnika'!P121</f>
        <v>0</v>
      </c>
      <c r="AV95" s="82">
        <f>'SO 02 - Zdravotechnika'!J33</f>
        <v>0</v>
      </c>
      <c r="AW95" s="82">
        <f>'SO 02 - Zdravotechnika'!J34</f>
        <v>0</v>
      </c>
      <c r="AX95" s="82">
        <f>'SO 02 - Zdravotechnika'!J35</f>
        <v>0</v>
      </c>
      <c r="AY95" s="82">
        <f>'SO 02 - Zdravotechnika'!J36</f>
        <v>0</v>
      </c>
      <c r="AZ95" s="82">
        <f>'SO 02 - Zdravotechnika'!F33</f>
        <v>0</v>
      </c>
      <c r="BA95" s="82">
        <f>'SO 02 - Zdravotechnika'!F34</f>
        <v>0</v>
      </c>
      <c r="BB95" s="82">
        <f>'SO 02 - Zdravotechnika'!F35</f>
        <v>0</v>
      </c>
      <c r="BC95" s="82">
        <f>'SO 02 - Zdravotechnika'!F36</f>
        <v>0</v>
      </c>
      <c r="BD95" s="84">
        <f>'SO 02 - Zdravotechnika'!F37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70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SO 02 - Zdrav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5"/>
  <sheetViews>
    <sheetView showGridLines="0" tabSelected="1" topLeftCell="A4" workbookViewId="0">
      <selection activeCell="X12" sqref="X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7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80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07" t="str">
        <f>'Rekapitulácia stavby'!K6</f>
        <v>Úprava  priestorov VZK500_AOS</v>
      </c>
      <c r="F7" s="208"/>
      <c r="G7" s="208"/>
      <c r="H7" s="208"/>
      <c r="L7" s="17"/>
    </row>
    <row r="8" spans="1:46" s="2" customFormat="1" ht="12" customHeight="1">
      <c r="A8" s="29"/>
      <c r="B8" s="30"/>
      <c r="C8" s="29"/>
      <c r="D8" s="24" t="s">
        <v>81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3" t="s">
        <v>82</v>
      </c>
      <c r="F9" s="206"/>
      <c r="G9" s="206"/>
      <c r="H9" s="20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14</v>
      </c>
      <c r="E11" s="29"/>
      <c r="F11" s="22" t="s">
        <v>1</v>
      </c>
      <c r="G11" s="29"/>
      <c r="H11" s="29"/>
      <c r="I11" s="24" t="s">
        <v>15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16</v>
      </c>
      <c r="E12" s="29"/>
      <c r="F12" s="22" t="s">
        <v>17</v>
      </c>
      <c r="G12" s="29"/>
      <c r="H12" s="29"/>
      <c r="I12" s="24" t="s">
        <v>18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9"/>
      <c r="G14" s="29"/>
      <c r="H14" s="29"/>
      <c r="I14" s="24" t="s">
        <v>20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>Akadémia ozbrojených síl gen.M.R.Štefánika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20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9" t="str">
        <f>'Rekapitulácia stavby'!E14</f>
        <v>Vyplň údaj</v>
      </c>
      <c r="F18" s="173"/>
      <c r="G18" s="173"/>
      <c r="H18" s="173"/>
      <c r="I18" s="24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24" t="s">
        <v>20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24" t="s">
        <v>20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78" t="s">
        <v>1</v>
      </c>
      <c r="F27" s="178"/>
      <c r="G27" s="178"/>
      <c r="H27" s="178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30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33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34</v>
      </c>
      <c r="E33" s="24" t="s">
        <v>35</v>
      </c>
      <c r="F33" s="92">
        <f>ROUND((SUM(BE121:BE224)),  2)</f>
        <v>0</v>
      </c>
      <c r="G33" s="29"/>
      <c r="H33" s="29"/>
      <c r="I33" s="93">
        <v>0.2</v>
      </c>
      <c r="J33" s="92">
        <f>ROUND(((SUM(BE121:BE224))*I33),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92">
        <f>ROUND((SUM(BF121:BF224)),  2)</f>
        <v>0</v>
      </c>
      <c r="G34" s="29"/>
      <c r="H34" s="29"/>
      <c r="I34" s="93">
        <v>0.2</v>
      </c>
      <c r="J34" s="92">
        <f>ROUND(((SUM(BF121:BF224))*I34),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92">
        <f>ROUND((SUM(BG121:BG224)),  2)</f>
        <v>0</v>
      </c>
      <c r="G35" s="29"/>
      <c r="H35" s="29"/>
      <c r="I35" s="93">
        <v>0.2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92">
        <f>ROUND((SUM(BH121:BH224)),  2)</f>
        <v>0</v>
      </c>
      <c r="G36" s="29"/>
      <c r="H36" s="29"/>
      <c r="I36" s="93">
        <v>0.2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92">
        <f>ROUND((SUM(BI121:BI224)),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40</v>
      </c>
      <c r="E39" s="57"/>
      <c r="F39" s="57"/>
      <c r="G39" s="96" t="s">
        <v>41</v>
      </c>
      <c r="H39" s="97" t="s">
        <v>42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00" t="s">
        <v>46</v>
      </c>
      <c r="G61" s="42" t="s">
        <v>45</v>
      </c>
      <c r="H61" s="32"/>
      <c r="I61" s="32"/>
      <c r="J61" s="101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00" t="s">
        <v>46</v>
      </c>
      <c r="G76" s="42" t="s">
        <v>45</v>
      </c>
      <c r="H76" s="32"/>
      <c r="I76" s="32"/>
      <c r="J76" s="101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7" t="str">
        <f>E7</f>
        <v>Úprava  priestorov VZK500_AOS</v>
      </c>
      <c r="F85" s="208"/>
      <c r="G85" s="208"/>
      <c r="H85" s="208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3" t="str">
        <f>E9</f>
        <v>SO 02 - Zdravotechnika</v>
      </c>
      <c r="F87" s="206"/>
      <c r="G87" s="206"/>
      <c r="H87" s="20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16</v>
      </c>
      <c r="D89" s="29"/>
      <c r="E89" s="29"/>
      <c r="F89" s="22" t="str">
        <f>F12</f>
        <v xml:space="preserve"> </v>
      </c>
      <c r="G89" s="29"/>
      <c r="H89" s="29"/>
      <c r="I89" s="24" t="s">
        <v>18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19</v>
      </c>
      <c r="D91" s="29"/>
      <c r="E91" s="29"/>
      <c r="F91" s="22" t="str">
        <f>E15</f>
        <v>Akadémia ozbrojených síl gen.M.R.Štefánika</v>
      </c>
      <c r="G91" s="29"/>
      <c r="H91" s="29"/>
      <c r="I91" s="24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2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84</v>
      </c>
      <c r="D94" s="94"/>
      <c r="E94" s="94"/>
      <c r="F94" s="94"/>
      <c r="G94" s="94"/>
      <c r="H94" s="94"/>
      <c r="I94" s="94"/>
      <c r="J94" s="103" t="s">
        <v>85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86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87</v>
      </c>
    </row>
    <row r="97" spans="1:31" s="9" customFormat="1" ht="24.95" customHeight="1">
      <c r="B97" s="105"/>
      <c r="D97" s="106" t="s">
        <v>88</v>
      </c>
      <c r="E97" s="107"/>
      <c r="F97" s="107"/>
      <c r="G97" s="107"/>
      <c r="H97" s="107"/>
      <c r="I97" s="107"/>
      <c r="J97" s="108">
        <f>J122</f>
        <v>0</v>
      </c>
      <c r="L97" s="105"/>
    </row>
    <row r="98" spans="1:31" s="10" customFormat="1" ht="19.899999999999999" customHeight="1">
      <c r="B98" s="109"/>
      <c r="D98" s="110" t="s">
        <v>89</v>
      </c>
      <c r="E98" s="111"/>
      <c r="F98" s="111"/>
      <c r="G98" s="111"/>
      <c r="H98" s="111"/>
      <c r="I98" s="111"/>
      <c r="J98" s="112">
        <f>J123</f>
        <v>0</v>
      </c>
      <c r="L98" s="109"/>
    </row>
    <row r="99" spans="1:31" s="10" customFormat="1" ht="19.899999999999999" customHeight="1">
      <c r="B99" s="109"/>
      <c r="D99" s="110" t="s">
        <v>90</v>
      </c>
      <c r="E99" s="111"/>
      <c r="F99" s="111"/>
      <c r="G99" s="111"/>
      <c r="H99" s="111"/>
      <c r="I99" s="111"/>
      <c r="J99" s="112">
        <f>J142</f>
        <v>0</v>
      </c>
      <c r="L99" s="109"/>
    </row>
    <row r="100" spans="1:31" s="10" customFormat="1" ht="19.899999999999999" customHeight="1">
      <c r="B100" s="109"/>
      <c r="D100" s="110" t="s">
        <v>91</v>
      </c>
      <c r="E100" s="111"/>
      <c r="F100" s="111"/>
      <c r="G100" s="111"/>
      <c r="H100" s="111"/>
      <c r="I100" s="111"/>
      <c r="J100" s="112">
        <f>J158</f>
        <v>0</v>
      </c>
      <c r="L100" s="109"/>
    </row>
    <row r="101" spans="1:31" s="10" customFormat="1" ht="19.899999999999999" customHeight="1">
      <c r="B101" s="109"/>
      <c r="D101" s="110" t="s">
        <v>92</v>
      </c>
      <c r="E101" s="111"/>
      <c r="F101" s="111"/>
      <c r="G101" s="111"/>
      <c r="H101" s="111"/>
      <c r="I101" s="111"/>
      <c r="J101" s="112">
        <f>J200</f>
        <v>0</v>
      </c>
      <c r="L101" s="109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93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13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07" t="str">
        <f>E7</f>
        <v>Úprava  priestorov VZK500_AOS</v>
      </c>
      <c r="F111" s="208"/>
      <c r="G111" s="208"/>
      <c r="H111" s="208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81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93" t="str">
        <f>E9</f>
        <v>SO 02 - Zdravotechnika</v>
      </c>
      <c r="F113" s="206"/>
      <c r="G113" s="206"/>
      <c r="H113" s="206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16</v>
      </c>
      <c r="D115" s="29"/>
      <c r="E115" s="29"/>
      <c r="F115" s="22" t="str">
        <f>F12</f>
        <v xml:space="preserve"> </v>
      </c>
      <c r="G115" s="29"/>
      <c r="H115" s="29"/>
      <c r="I115" s="24" t="s">
        <v>18</v>
      </c>
      <c r="J115" s="52" t="str">
        <f>IF(J12="","",J12)</f>
        <v/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19</v>
      </c>
      <c r="D117" s="29"/>
      <c r="E117" s="29"/>
      <c r="F117" s="22" t="str">
        <f>E15</f>
        <v>Akadémia ozbrojených síl gen.M.R.Štefánika</v>
      </c>
      <c r="G117" s="29"/>
      <c r="H117" s="29"/>
      <c r="I117" s="24" t="s">
        <v>25</v>
      </c>
      <c r="J117" s="27" t="str">
        <f>E21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IF(E18="","",E18)</f>
        <v>Vyplň údaj</v>
      </c>
      <c r="G118" s="29"/>
      <c r="H118" s="29"/>
      <c r="I118" s="24" t="s">
        <v>28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13"/>
      <c r="B120" s="114"/>
      <c r="C120" s="115" t="s">
        <v>94</v>
      </c>
      <c r="D120" s="116" t="s">
        <v>55</v>
      </c>
      <c r="E120" s="116" t="s">
        <v>51</v>
      </c>
      <c r="F120" s="116" t="s">
        <v>52</v>
      </c>
      <c r="G120" s="116" t="s">
        <v>95</v>
      </c>
      <c r="H120" s="116" t="s">
        <v>96</v>
      </c>
      <c r="I120" s="116" t="s">
        <v>97</v>
      </c>
      <c r="J120" s="117" t="s">
        <v>85</v>
      </c>
      <c r="K120" s="118" t="s">
        <v>98</v>
      </c>
      <c r="L120" s="119"/>
      <c r="M120" s="59" t="s">
        <v>1</v>
      </c>
      <c r="N120" s="60" t="s">
        <v>34</v>
      </c>
      <c r="O120" s="60" t="s">
        <v>99</v>
      </c>
      <c r="P120" s="60" t="s">
        <v>100</v>
      </c>
      <c r="Q120" s="60" t="s">
        <v>101</v>
      </c>
      <c r="R120" s="60" t="s">
        <v>102</v>
      </c>
      <c r="S120" s="60" t="s">
        <v>103</v>
      </c>
      <c r="T120" s="61" t="s">
        <v>104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65" s="2" customFormat="1" ht="22.9" customHeight="1">
      <c r="A121" s="29"/>
      <c r="B121" s="30"/>
      <c r="C121" s="66" t="s">
        <v>86</v>
      </c>
      <c r="D121" s="29"/>
      <c r="E121" s="29"/>
      <c r="F121" s="29"/>
      <c r="G121" s="29"/>
      <c r="H121" s="29"/>
      <c r="I121" s="29"/>
      <c r="J121" s="120">
        <f>BK121</f>
        <v>0</v>
      </c>
      <c r="K121" s="29"/>
      <c r="L121" s="30"/>
      <c r="M121" s="62"/>
      <c r="N121" s="53"/>
      <c r="O121" s="63"/>
      <c r="P121" s="121">
        <f>P122</f>
        <v>0</v>
      </c>
      <c r="Q121" s="63"/>
      <c r="R121" s="121">
        <f>R122</f>
        <v>0</v>
      </c>
      <c r="S121" s="63"/>
      <c r="T121" s="122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69</v>
      </c>
      <c r="AU121" s="14" t="s">
        <v>87</v>
      </c>
      <c r="BK121" s="123">
        <f>BK122</f>
        <v>0</v>
      </c>
    </row>
    <row r="122" spans="1:65" s="12" customFormat="1" ht="25.9" customHeight="1">
      <c r="B122" s="124"/>
      <c r="D122" s="125" t="s">
        <v>69</v>
      </c>
      <c r="E122" s="126" t="s">
        <v>105</v>
      </c>
      <c r="F122" s="126" t="s">
        <v>106</v>
      </c>
      <c r="I122" s="127"/>
      <c r="J122" s="128">
        <f>BK122</f>
        <v>0</v>
      </c>
      <c r="L122" s="124"/>
      <c r="M122" s="129"/>
      <c r="N122" s="130"/>
      <c r="O122" s="130"/>
      <c r="P122" s="131">
        <f>P123+P142+P158+P200</f>
        <v>0</v>
      </c>
      <c r="Q122" s="130"/>
      <c r="R122" s="131">
        <f>R123+R142+R158+R200</f>
        <v>0</v>
      </c>
      <c r="S122" s="130"/>
      <c r="T122" s="132">
        <f>T123+T142+T158+T200</f>
        <v>0</v>
      </c>
      <c r="AR122" s="125" t="s">
        <v>107</v>
      </c>
      <c r="AT122" s="133" t="s">
        <v>69</v>
      </c>
      <c r="AU122" s="133" t="s">
        <v>70</v>
      </c>
      <c r="AY122" s="125" t="s">
        <v>108</v>
      </c>
      <c r="BK122" s="134">
        <f>BK123+BK142+BK158+BK200</f>
        <v>0</v>
      </c>
    </row>
    <row r="123" spans="1:65" s="12" customFormat="1" ht="22.9" customHeight="1">
      <c r="B123" s="124"/>
      <c r="D123" s="125" t="s">
        <v>69</v>
      </c>
      <c r="E123" s="135" t="s">
        <v>109</v>
      </c>
      <c r="F123" s="135" t="s">
        <v>110</v>
      </c>
      <c r="I123" s="127"/>
      <c r="J123" s="136">
        <f>BK123</f>
        <v>0</v>
      </c>
      <c r="L123" s="124"/>
      <c r="M123" s="129"/>
      <c r="N123" s="130"/>
      <c r="O123" s="130"/>
      <c r="P123" s="131">
        <f>SUM(P124:P141)</f>
        <v>0</v>
      </c>
      <c r="Q123" s="130"/>
      <c r="R123" s="131">
        <f>SUM(R124:R141)</f>
        <v>0</v>
      </c>
      <c r="S123" s="130"/>
      <c r="T123" s="132">
        <f>SUM(T124:T141)</f>
        <v>0</v>
      </c>
      <c r="AR123" s="125" t="s">
        <v>107</v>
      </c>
      <c r="AT123" s="133" t="s">
        <v>69</v>
      </c>
      <c r="AU123" s="133" t="s">
        <v>78</v>
      </c>
      <c r="AY123" s="125" t="s">
        <v>108</v>
      </c>
      <c r="BK123" s="134">
        <f>SUM(BK124:BK141)</f>
        <v>0</v>
      </c>
    </row>
    <row r="124" spans="1:65" s="2" customFormat="1" ht="16.5" customHeight="1">
      <c r="A124" s="29"/>
      <c r="B124" s="137"/>
      <c r="C124" s="138" t="s">
        <v>78</v>
      </c>
      <c r="D124" s="138" t="s">
        <v>111</v>
      </c>
      <c r="E124" s="139" t="s">
        <v>112</v>
      </c>
      <c r="F124" s="140" t="s">
        <v>113</v>
      </c>
      <c r="G124" s="141" t="s">
        <v>114</v>
      </c>
      <c r="H124" s="142">
        <v>243.5</v>
      </c>
      <c r="I124" s="143"/>
      <c r="J124" s="142">
        <f t="shared" ref="J124:J141" si="0">ROUND(I124*H124,3)</f>
        <v>0</v>
      </c>
      <c r="K124" s="144"/>
      <c r="L124" s="30"/>
      <c r="M124" s="145" t="s">
        <v>1</v>
      </c>
      <c r="N124" s="146" t="s">
        <v>36</v>
      </c>
      <c r="O124" s="55"/>
      <c r="P124" s="147">
        <f t="shared" ref="P124:P141" si="1">O124*H124</f>
        <v>0</v>
      </c>
      <c r="Q124" s="147">
        <v>0</v>
      </c>
      <c r="R124" s="147">
        <f t="shared" ref="R124:R141" si="2">Q124*H124</f>
        <v>0</v>
      </c>
      <c r="S124" s="147">
        <v>0</v>
      </c>
      <c r="T124" s="148">
        <f t="shared" ref="T124:T141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9" t="s">
        <v>115</v>
      </c>
      <c r="AT124" s="149" t="s">
        <v>111</v>
      </c>
      <c r="AU124" s="149" t="s">
        <v>107</v>
      </c>
      <c r="AY124" s="14" t="s">
        <v>108</v>
      </c>
      <c r="BE124" s="150">
        <f t="shared" ref="BE124:BE141" si="4">IF(N124="základná",J124,0)</f>
        <v>0</v>
      </c>
      <c r="BF124" s="150">
        <f t="shared" ref="BF124:BF141" si="5">IF(N124="znížená",J124,0)</f>
        <v>0</v>
      </c>
      <c r="BG124" s="150">
        <f t="shared" ref="BG124:BG141" si="6">IF(N124="zákl. prenesená",J124,0)</f>
        <v>0</v>
      </c>
      <c r="BH124" s="150">
        <f t="shared" ref="BH124:BH141" si="7">IF(N124="zníž. prenesená",J124,0)</f>
        <v>0</v>
      </c>
      <c r="BI124" s="150">
        <f t="shared" ref="BI124:BI141" si="8">IF(N124="nulová",J124,0)</f>
        <v>0</v>
      </c>
      <c r="BJ124" s="14" t="s">
        <v>107</v>
      </c>
      <c r="BK124" s="151">
        <f t="shared" ref="BK124:BK141" si="9">ROUND(I124*H124,3)</f>
        <v>0</v>
      </c>
      <c r="BL124" s="14" t="s">
        <v>115</v>
      </c>
      <c r="BM124" s="149" t="s">
        <v>107</v>
      </c>
    </row>
    <row r="125" spans="1:65" s="2" customFormat="1" ht="16.5" customHeight="1">
      <c r="A125" s="29"/>
      <c r="B125" s="137"/>
      <c r="C125" s="138" t="s">
        <v>107</v>
      </c>
      <c r="D125" s="138" t="s">
        <v>111</v>
      </c>
      <c r="E125" s="139" t="s">
        <v>116</v>
      </c>
      <c r="F125" s="140" t="s">
        <v>117</v>
      </c>
      <c r="G125" s="141" t="s">
        <v>114</v>
      </c>
      <c r="H125" s="142">
        <v>183.25</v>
      </c>
      <c r="I125" s="143"/>
      <c r="J125" s="142">
        <f t="shared" si="0"/>
        <v>0</v>
      </c>
      <c r="K125" s="144"/>
      <c r="L125" s="30"/>
      <c r="M125" s="145" t="s">
        <v>1</v>
      </c>
      <c r="N125" s="146" t="s">
        <v>36</v>
      </c>
      <c r="O125" s="55"/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9" t="s">
        <v>115</v>
      </c>
      <c r="AT125" s="149" t="s">
        <v>111</v>
      </c>
      <c r="AU125" s="149" t="s">
        <v>107</v>
      </c>
      <c r="AY125" s="14" t="s">
        <v>108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4" t="s">
        <v>107</v>
      </c>
      <c r="BK125" s="151">
        <f t="shared" si="9"/>
        <v>0</v>
      </c>
      <c r="BL125" s="14" t="s">
        <v>115</v>
      </c>
      <c r="BM125" s="149" t="s">
        <v>118</v>
      </c>
    </row>
    <row r="126" spans="1:65" s="2" customFormat="1" ht="16.5" customHeight="1">
      <c r="A126" s="29"/>
      <c r="B126" s="137"/>
      <c r="C126" s="152" t="s">
        <v>119</v>
      </c>
      <c r="D126" s="152" t="s">
        <v>120</v>
      </c>
      <c r="E126" s="153" t="s">
        <v>121</v>
      </c>
      <c r="F126" s="154" t="s">
        <v>122</v>
      </c>
      <c r="G126" s="155" t="s">
        <v>114</v>
      </c>
      <c r="H126" s="156">
        <v>28.5</v>
      </c>
      <c r="I126" s="157"/>
      <c r="J126" s="156">
        <f t="shared" si="0"/>
        <v>0</v>
      </c>
      <c r="K126" s="158"/>
      <c r="L126" s="159"/>
      <c r="M126" s="160" t="s">
        <v>1</v>
      </c>
      <c r="N126" s="161" t="s">
        <v>36</v>
      </c>
      <c r="O126" s="55"/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9" t="s">
        <v>123</v>
      </c>
      <c r="AT126" s="149" t="s">
        <v>120</v>
      </c>
      <c r="AU126" s="149" t="s">
        <v>107</v>
      </c>
      <c r="AY126" s="14" t="s">
        <v>108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4" t="s">
        <v>107</v>
      </c>
      <c r="BK126" s="151">
        <f t="shared" si="9"/>
        <v>0</v>
      </c>
      <c r="BL126" s="14" t="s">
        <v>115</v>
      </c>
      <c r="BM126" s="149" t="s">
        <v>124</v>
      </c>
    </row>
    <row r="127" spans="1:65" s="2" customFormat="1" ht="16.5" customHeight="1">
      <c r="A127" s="29"/>
      <c r="B127" s="137"/>
      <c r="C127" s="152" t="s">
        <v>118</v>
      </c>
      <c r="D127" s="152" t="s">
        <v>120</v>
      </c>
      <c r="E127" s="153" t="s">
        <v>125</v>
      </c>
      <c r="F127" s="154" t="s">
        <v>126</v>
      </c>
      <c r="G127" s="155" t="s">
        <v>114</v>
      </c>
      <c r="H127" s="156">
        <v>60.5</v>
      </c>
      <c r="I127" s="157"/>
      <c r="J127" s="156">
        <f t="shared" si="0"/>
        <v>0</v>
      </c>
      <c r="K127" s="158"/>
      <c r="L127" s="159"/>
      <c r="M127" s="160" t="s">
        <v>1</v>
      </c>
      <c r="N127" s="161" t="s">
        <v>36</v>
      </c>
      <c r="O127" s="55"/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9" t="s">
        <v>123</v>
      </c>
      <c r="AT127" s="149" t="s">
        <v>120</v>
      </c>
      <c r="AU127" s="149" t="s">
        <v>107</v>
      </c>
      <c r="AY127" s="14" t="s">
        <v>108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4" t="s">
        <v>107</v>
      </c>
      <c r="BK127" s="151">
        <f t="shared" si="9"/>
        <v>0</v>
      </c>
      <c r="BL127" s="14" t="s">
        <v>115</v>
      </c>
      <c r="BM127" s="149" t="s">
        <v>127</v>
      </c>
    </row>
    <row r="128" spans="1:65" s="2" customFormat="1" ht="16.5" customHeight="1">
      <c r="A128" s="29"/>
      <c r="B128" s="137"/>
      <c r="C128" s="152" t="s">
        <v>128</v>
      </c>
      <c r="D128" s="152" t="s">
        <v>120</v>
      </c>
      <c r="E128" s="153" t="s">
        <v>129</v>
      </c>
      <c r="F128" s="154" t="s">
        <v>130</v>
      </c>
      <c r="G128" s="155" t="s">
        <v>114</v>
      </c>
      <c r="H128" s="156">
        <v>14.5</v>
      </c>
      <c r="I128" s="157"/>
      <c r="J128" s="156">
        <f t="shared" si="0"/>
        <v>0</v>
      </c>
      <c r="K128" s="158"/>
      <c r="L128" s="159"/>
      <c r="M128" s="160" t="s">
        <v>1</v>
      </c>
      <c r="N128" s="161" t="s">
        <v>36</v>
      </c>
      <c r="O128" s="55"/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123</v>
      </c>
      <c r="AT128" s="149" t="s">
        <v>120</v>
      </c>
      <c r="AU128" s="149" t="s">
        <v>107</v>
      </c>
      <c r="AY128" s="14" t="s">
        <v>108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4" t="s">
        <v>107</v>
      </c>
      <c r="BK128" s="151">
        <f t="shared" si="9"/>
        <v>0</v>
      </c>
      <c r="BL128" s="14" t="s">
        <v>115</v>
      </c>
      <c r="BM128" s="149" t="s">
        <v>131</v>
      </c>
    </row>
    <row r="129" spans="1:65" s="2" customFormat="1" ht="16.5" customHeight="1">
      <c r="A129" s="29"/>
      <c r="B129" s="137"/>
      <c r="C129" s="152" t="s">
        <v>124</v>
      </c>
      <c r="D129" s="152" t="s">
        <v>120</v>
      </c>
      <c r="E129" s="153" t="s">
        <v>132</v>
      </c>
      <c r="F129" s="154" t="s">
        <v>133</v>
      </c>
      <c r="G129" s="155" t="s">
        <v>114</v>
      </c>
      <c r="H129" s="156">
        <v>16.5</v>
      </c>
      <c r="I129" s="157"/>
      <c r="J129" s="156">
        <f t="shared" si="0"/>
        <v>0</v>
      </c>
      <c r="K129" s="158"/>
      <c r="L129" s="159"/>
      <c r="M129" s="160" t="s">
        <v>1</v>
      </c>
      <c r="N129" s="161" t="s">
        <v>36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123</v>
      </c>
      <c r="AT129" s="149" t="s">
        <v>120</v>
      </c>
      <c r="AU129" s="149" t="s">
        <v>107</v>
      </c>
      <c r="AY129" s="14" t="s">
        <v>108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107</v>
      </c>
      <c r="BK129" s="151">
        <f t="shared" si="9"/>
        <v>0</v>
      </c>
      <c r="BL129" s="14" t="s">
        <v>115</v>
      </c>
      <c r="BM129" s="149" t="s">
        <v>134</v>
      </c>
    </row>
    <row r="130" spans="1:65" s="2" customFormat="1" ht="16.5" customHeight="1">
      <c r="A130" s="29"/>
      <c r="B130" s="137"/>
      <c r="C130" s="152" t="s">
        <v>135</v>
      </c>
      <c r="D130" s="152" t="s">
        <v>120</v>
      </c>
      <c r="E130" s="153" t="s">
        <v>136</v>
      </c>
      <c r="F130" s="154" t="s">
        <v>137</v>
      </c>
      <c r="G130" s="155" t="s">
        <v>114</v>
      </c>
      <c r="H130" s="156">
        <v>2.25</v>
      </c>
      <c r="I130" s="157"/>
      <c r="J130" s="156">
        <f t="shared" si="0"/>
        <v>0</v>
      </c>
      <c r="K130" s="158"/>
      <c r="L130" s="159"/>
      <c r="M130" s="160" t="s">
        <v>1</v>
      </c>
      <c r="N130" s="161" t="s">
        <v>36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123</v>
      </c>
      <c r="AT130" s="149" t="s">
        <v>120</v>
      </c>
      <c r="AU130" s="149" t="s">
        <v>107</v>
      </c>
      <c r="AY130" s="14" t="s">
        <v>108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107</v>
      </c>
      <c r="BK130" s="151">
        <f t="shared" si="9"/>
        <v>0</v>
      </c>
      <c r="BL130" s="14" t="s">
        <v>115</v>
      </c>
      <c r="BM130" s="149" t="s">
        <v>138</v>
      </c>
    </row>
    <row r="131" spans="1:65" s="2" customFormat="1" ht="33" customHeight="1">
      <c r="A131" s="29"/>
      <c r="B131" s="137"/>
      <c r="C131" s="152" t="s">
        <v>127</v>
      </c>
      <c r="D131" s="152" t="s">
        <v>120</v>
      </c>
      <c r="E131" s="153" t="s">
        <v>139</v>
      </c>
      <c r="F131" s="154" t="s">
        <v>140</v>
      </c>
      <c r="G131" s="155" t="s">
        <v>114</v>
      </c>
      <c r="H131" s="156">
        <v>22</v>
      </c>
      <c r="I131" s="157"/>
      <c r="J131" s="156">
        <f t="shared" si="0"/>
        <v>0</v>
      </c>
      <c r="K131" s="158"/>
      <c r="L131" s="159"/>
      <c r="M131" s="160" t="s">
        <v>1</v>
      </c>
      <c r="N131" s="161" t="s">
        <v>36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123</v>
      </c>
      <c r="AT131" s="149" t="s">
        <v>120</v>
      </c>
      <c r="AU131" s="149" t="s">
        <v>107</v>
      </c>
      <c r="AY131" s="14" t="s">
        <v>108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107</v>
      </c>
      <c r="BK131" s="151">
        <f t="shared" si="9"/>
        <v>0</v>
      </c>
      <c r="BL131" s="14" t="s">
        <v>115</v>
      </c>
      <c r="BM131" s="149" t="s">
        <v>115</v>
      </c>
    </row>
    <row r="132" spans="1:65" s="2" customFormat="1" ht="33" customHeight="1">
      <c r="A132" s="29"/>
      <c r="B132" s="137"/>
      <c r="C132" s="152" t="s">
        <v>141</v>
      </c>
      <c r="D132" s="152" t="s">
        <v>120</v>
      </c>
      <c r="E132" s="153" t="s">
        <v>142</v>
      </c>
      <c r="F132" s="154" t="s">
        <v>143</v>
      </c>
      <c r="G132" s="155" t="s">
        <v>114</v>
      </c>
      <c r="H132" s="156">
        <v>75.5</v>
      </c>
      <c r="I132" s="157"/>
      <c r="J132" s="156">
        <f t="shared" si="0"/>
        <v>0</v>
      </c>
      <c r="K132" s="158"/>
      <c r="L132" s="159"/>
      <c r="M132" s="160" t="s">
        <v>1</v>
      </c>
      <c r="N132" s="161" t="s">
        <v>36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123</v>
      </c>
      <c r="AT132" s="149" t="s">
        <v>120</v>
      </c>
      <c r="AU132" s="149" t="s">
        <v>107</v>
      </c>
      <c r="AY132" s="14" t="s">
        <v>108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107</v>
      </c>
      <c r="BK132" s="151">
        <f t="shared" si="9"/>
        <v>0</v>
      </c>
      <c r="BL132" s="14" t="s">
        <v>115</v>
      </c>
      <c r="BM132" s="149" t="s">
        <v>144</v>
      </c>
    </row>
    <row r="133" spans="1:65" s="2" customFormat="1" ht="33" customHeight="1">
      <c r="A133" s="29"/>
      <c r="B133" s="137"/>
      <c r="C133" s="152" t="s">
        <v>131</v>
      </c>
      <c r="D133" s="152" t="s">
        <v>120</v>
      </c>
      <c r="E133" s="153" t="s">
        <v>145</v>
      </c>
      <c r="F133" s="154" t="s">
        <v>146</v>
      </c>
      <c r="G133" s="155" t="s">
        <v>114</v>
      </c>
      <c r="H133" s="156">
        <v>20.5</v>
      </c>
      <c r="I133" s="157"/>
      <c r="J133" s="156">
        <f t="shared" si="0"/>
        <v>0</v>
      </c>
      <c r="K133" s="158"/>
      <c r="L133" s="159"/>
      <c r="M133" s="160" t="s">
        <v>1</v>
      </c>
      <c r="N133" s="161" t="s">
        <v>36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123</v>
      </c>
      <c r="AT133" s="149" t="s">
        <v>120</v>
      </c>
      <c r="AU133" s="149" t="s">
        <v>107</v>
      </c>
      <c r="AY133" s="14" t="s">
        <v>108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107</v>
      </c>
      <c r="BK133" s="151">
        <f t="shared" si="9"/>
        <v>0</v>
      </c>
      <c r="BL133" s="14" t="s">
        <v>115</v>
      </c>
      <c r="BM133" s="149" t="s">
        <v>7</v>
      </c>
    </row>
    <row r="134" spans="1:65" s="2" customFormat="1" ht="16.5" customHeight="1">
      <c r="A134" s="29"/>
      <c r="B134" s="137"/>
      <c r="C134" s="152" t="s">
        <v>147</v>
      </c>
      <c r="D134" s="152" t="s">
        <v>120</v>
      </c>
      <c r="E134" s="153" t="s">
        <v>148</v>
      </c>
      <c r="F134" s="154" t="s">
        <v>149</v>
      </c>
      <c r="G134" s="155" t="s">
        <v>114</v>
      </c>
      <c r="H134" s="156">
        <v>49.5</v>
      </c>
      <c r="I134" s="157"/>
      <c r="J134" s="156">
        <f t="shared" si="0"/>
        <v>0</v>
      </c>
      <c r="K134" s="158"/>
      <c r="L134" s="159"/>
      <c r="M134" s="160" t="s">
        <v>1</v>
      </c>
      <c r="N134" s="161" t="s">
        <v>36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123</v>
      </c>
      <c r="AT134" s="149" t="s">
        <v>120</v>
      </c>
      <c r="AU134" s="149" t="s">
        <v>107</v>
      </c>
      <c r="AY134" s="14" t="s">
        <v>108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107</v>
      </c>
      <c r="BK134" s="151">
        <f t="shared" si="9"/>
        <v>0</v>
      </c>
      <c r="BL134" s="14" t="s">
        <v>115</v>
      </c>
      <c r="BM134" s="149" t="s">
        <v>150</v>
      </c>
    </row>
    <row r="135" spans="1:65" s="2" customFormat="1" ht="16.5" customHeight="1">
      <c r="A135" s="29"/>
      <c r="B135" s="137"/>
      <c r="C135" s="152" t="s">
        <v>134</v>
      </c>
      <c r="D135" s="152" t="s">
        <v>120</v>
      </c>
      <c r="E135" s="153" t="s">
        <v>151</v>
      </c>
      <c r="F135" s="154" t="s">
        <v>152</v>
      </c>
      <c r="G135" s="155" t="s">
        <v>114</v>
      </c>
      <c r="H135" s="156">
        <v>38.5</v>
      </c>
      <c r="I135" s="157"/>
      <c r="J135" s="156">
        <f t="shared" si="0"/>
        <v>0</v>
      </c>
      <c r="K135" s="158"/>
      <c r="L135" s="159"/>
      <c r="M135" s="160" t="s">
        <v>1</v>
      </c>
      <c r="N135" s="161" t="s">
        <v>36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123</v>
      </c>
      <c r="AT135" s="149" t="s">
        <v>120</v>
      </c>
      <c r="AU135" s="149" t="s">
        <v>107</v>
      </c>
      <c r="AY135" s="14" t="s">
        <v>108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107</v>
      </c>
      <c r="BK135" s="151">
        <f t="shared" si="9"/>
        <v>0</v>
      </c>
      <c r="BL135" s="14" t="s">
        <v>115</v>
      </c>
      <c r="BM135" s="149" t="s">
        <v>153</v>
      </c>
    </row>
    <row r="136" spans="1:65" s="2" customFormat="1" ht="16.5" customHeight="1">
      <c r="A136" s="29"/>
      <c r="B136" s="137"/>
      <c r="C136" s="152" t="s">
        <v>154</v>
      </c>
      <c r="D136" s="152" t="s">
        <v>120</v>
      </c>
      <c r="E136" s="153" t="s">
        <v>155</v>
      </c>
      <c r="F136" s="154" t="s">
        <v>156</v>
      </c>
      <c r="G136" s="155" t="s">
        <v>114</v>
      </c>
      <c r="H136" s="156">
        <v>52</v>
      </c>
      <c r="I136" s="157"/>
      <c r="J136" s="156">
        <f t="shared" si="0"/>
        <v>0</v>
      </c>
      <c r="K136" s="158"/>
      <c r="L136" s="159"/>
      <c r="M136" s="160" t="s">
        <v>1</v>
      </c>
      <c r="N136" s="161" t="s">
        <v>36</v>
      </c>
      <c r="O136" s="55"/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123</v>
      </c>
      <c r="AT136" s="149" t="s">
        <v>120</v>
      </c>
      <c r="AU136" s="149" t="s">
        <v>107</v>
      </c>
      <c r="AY136" s="14" t="s">
        <v>108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107</v>
      </c>
      <c r="BK136" s="151">
        <f t="shared" si="9"/>
        <v>0</v>
      </c>
      <c r="BL136" s="14" t="s">
        <v>115</v>
      </c>
      <c r="BM136" s="149" t="s">
        <v>157</v>
      </c>
    </row>
    <row r="137" spans="1:65" s="2" customFormat="1" ht="16.5" customHeight="1">
      <c r="A137" s="29"/>
      <c r="B137" s="137"/>
      <c r="C137" s="152" t="s">
        <v>138</v>
      </c>
      <c r="D137" s="152" t="s">
        <v>120</v>
      </c>
      <c r="E137" s="153" t="s">
        <v>158</v>
      </c>
      <c r="F137" s="154" t="s">
        <v>159</v>
      </c>
      <c r="G137" s="155" t="s">
        <v>114</v>
      </c>
      <c r="H137" s="156">
        <v>9</v>
      </c>
      <c r="I137" s="157"/>
      <c r="J137" s="156">
        <f t="shared" si="0"/>
        <v>0</v>
      </c>
      <c r="K137" s="158"/>
      <c r="L137" s="159"/>
      <c r="M137" s="160" t="s">
        <v>1</v>
      </c>
      <c r="N137" s="161" t="s">
        <v>36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123</v>
      </c>
      <c r="AT137" s="149" t="s">
        <v>120</v>
      </c>
      <c r="AU137" s="149" t="s">
        <v>107</v>
      </c>
      <c r="AY137" s="14" t="s">
        <v>108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107</v>
      </c>
      <c r="BK137" s="151">
        <f t="shared" si="9"/>
        <v>0</v>
      </c>
      <c r="BL137" s="14" t="s">
        <v>115</v>
      </c>
      <c r="BM137" s="149" t="s">
        <v>160</v>
      </c>
    </row>
    <row r="138" spans="1:65" s="2" customFormat="1" ht="16.5" customHeight="1">
      <c r="A138" s="29"/>
      <c r="B138" s="137"/>
      <c r="C138" s="152" t="s">
        <v>161</v>
      </c>
      <c r="D138" s="152" t="s">
        <v>120</v>
      </c>
      <c r="E138" s="153" t="s">
        <v>162</v>
      </c>
      <c r="F138" s="154" t="s">
        <v>163</v>
      </c>
      <c r="G138" s="155" t="s">
        <v>114</v>
      </c>
      <c r="H138" s="156">
        <v>2</v>
      </c>
      <c r="I138" s="157"/>
      <c r="J138" s="156">
        <f t="shared" si="0"/>
        <v>0</v>
      </c>
      <c r="K138" s="158"/>
      <c r="L138" s="159"/>
      <c r="M138" s="160" t="s">
        <v>1</v>
      </c>
      <c r="N138" s="161" t="s">
        <v>36</v>
      </c>
      <c r="O138" s="55"/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123</v>
      </c>
      <c r="AT138" s="149" t="s">
        <v>120</v>
      </c>
      <c r="AU138" s="149" t="s">
        <v>107</v>
      </c>
      <c r="AY138" s="14" t="s">
        <v>108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107</v>
      </c>
      <c r="BK138" s="151">
        <f t="shared" si="9"/>
        <v>0</v>
      </c>
      <c r="BL138" s="14" t="s">
        <v>115</v>
      </c>
      <c r="BM138" s="149" t="s">
        <v>164</v>
      </c>
    </row>
    <row r="139" spans="1:65" s="2" customFormat="1" ht="33" customHeight="1">
      <c r="A139" s="29"/>
      <c r="B139" s="137"/>
      <c r="C139" s="152" t="s">
        <v>115</v>
      </c>
      <c r="D139" s="152" t="s">
        <v>120</v>
      </c>
      <c r="E139" s="153" t="s">
        <v>165</v>
      </c>
      <c r="F139" s="154" t="s">
        <v>166</v>
      </c>
      <c r="G139" s="155" t="s">
        <v>114</v>
      </c>
      <c r="H139" s="156">
        <v>26</v>
      </c>
      <c r="I139" s="157"/>
      <c r="J139" s="156">
        <f t="shared" si="0"/>
        <v>0</v>
      </c>
      <c r="K139" s="158"/>
      <c r="L139" s="159"/>
      <c r="M139" s="160" t="s">
        <v>1</v>
      </c>
      <c r="N139" s="161" t="s">
        <v>36</v>
      </c>
      <c r="O139" s="55"/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123</v>
      </c>
      <c r="AT139" s="149" t="s">
        <v>120</v>
      </c>
      <c r="AU139" s="149" t="s">
        <v>107</v>
      </c>
      <c r="AY139" s="14" t="s">
        <v>108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107</v>
      </c>
      <c r="BK139" s="151">
        <f t="shared" si="9"/>
        <v>0</v>
      </c>
      <c r="BL139" s="14" t="s">
        <v>115</v>
      </c>
      <c r="BM139" s="149" t="s">
        <v>123</v>
      </c>
    </row>
    <row r="140" spans="1:65" s="2" customFormat="1" ht="33" customHeight="1">
      <c r="A140" s="29"/>
      <c r="B140" s="137"/>
      <c r="C140" s="152" t="s">
        <v>167</v>
      </c>
      <c r="D140" s="152" t="s">
        <v>120</v>
      </c>
      <c r="E140" s="153" t="s">
        <v>168</v>
      </c>
      <c r="F140" s="154" t="s">
        <v>169</v>
      </c>
      <c r="G140" s="155" t="s">
        <v>114</v>
      </c>
      <c r="H140" s="156">
        <v>9.5</v>
      </c>
      <c r="I140" s="157"/>
      <c r="J140" s="156">
        <f t="shared" si="0"/>
        <v>0</v>
      </c>
      <c r="K140" s="158"/>
      <c r="L140" s="159"/>
      <c r="M140" s="160" t="s">
        <v>1</v>
      </c>
      <c r="N140" s="161" t="s">
        <v>36</v>
      </c>
      <c r="O140" s="55"/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123</v>
      </c>
      <c r="AT140" s="149" t="s">
        <v>120</v>
      </c>
      <c r="AU140" s="149" t="s">
        <v>107</v>
      </c>
      <c r="AY140" s="14" t="s">
        <v>108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107</v>
      </c>
      <c r="BK140" s="151">
        <f t="shared" si="9"/>
        <v>0</v>
      </c>
      <c r="BL140" s="14" t="s">
        <v>115</v>
      </c>
      <c r="BM140" s="149" t="s">
        <v>170</v>
      </c>
    </row>
    <row r="141" spans="1:65" s="2" customFormat="1" ht="21.75" customHeight="1">
      <c r="A141" s="29"/>
      <c r="B141" s="137"/>
      <c r="C141" s="138" t="s">
        <v>144</v>
      </c>
      <c r="D141" s="138" t="s">
        <v>111</v>
      </c>
      <c r="E141" s="139" t="s">
        <v>171</v>
      </c>
      <c r="F141" s="140" t="s">
        <v>172</v>
      </c>
      <c r="G141" s="141" t="s">
        <v>173</v>
      </c>
      <c r="H141" s="142">
        <v>0.125</v>
      </c>
      <c r="I141" s="143"/>
      <c r="J141" s="142">
        <f t="shared" si="0"/>
        <v>0</v>
      </c>
      <c r="K141" s="144"/>
      <c r="L141" s="30"/>
      <c r="M141" s="145" t="s">
        <v>1</v>
      </c>
      <c r="N141" s="146" t="s">
        <v>36</v>
      </c>
      <c r="O141" s="55"/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115</v>
      </c>
      <c r="AT141" s="149" t="s">
        <v>111</v>
      </c>
      <c r="AU141" s="149" t="s">
        <v>107</v>
      </c>
      <c r="AY141" s="14" t="s">
        <v>108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107</v>
      </c>
      <c r="BK141" s="151">
        <f t="shared" si="9"/>
        <v>0</v>
      </c>
      <c r="BL141" s="14" t="s">
        <v>115</v>
      </c>
      <c r="BM141" s="149" t="s">
        <v>174</v>
      </c>
    </row>
    <row r="142" spans="1:65" s="12" customFormat="1" ht="22.9" customHeight="1">
      <c r="B142" s="124"/>
      <c r="D142" s="125" t="s">
        <v>69</v>
      </c>
      <c r="E142" s="135" t="s">
        <v>175</v>
      </c>
      <c r="F142" s="135" t="s">
        <v>176</v>
      </c>
      <c r="I142" s="127"/>
      <c r="J142" s="136">
        <f>BK142</f>
        <v>0</v>
      </c>
      <c r="L142" s="124"/>
      <c r="M142" s="129"/>
      <c r="N142" s="130"/>
      <c r="O142" s="130"/>
      <c r="P142" s="131">
        <f>SUM(P143:P157)</f>
        <v>0</v>
      </c>
      <c r="Q142" s="130"/>
      <c r="R142" s="131">
        <f>SUM(R143:R157)</f>
        <v>0</v>
      </c>
      <c r="S142" s="130"/>
      <c r="T142" s="132">
        <f>SUM(T143:T157)</f>
        <v>0</v>
      </c>
      <c r="AR142" s="125" t="s">
        <v>107</v>
      </c>
      <c r="AT142" s="133" t="s">
        <v>69</v>
      </c>
      <c r="AU142" s="133" t="s">
        <v>78</v>
      </c>
      <c r="AY142" s="125" t="s">
        <v>108</v>
      </c>
      <c r="BK142" s="134">
        <f>SUM(BK143:BK157)</f>
        <v>0</v>
      </c>
    </row>
    <row r="143" spans="1:65" s="2" customFormat="1" ht="21.75" customHeight="1">
      <c r="A143" s="29"/>
      <c r="B143" s="137"/>
      <c r="C143" s="138" t="s">
        <v>177</v>
      </c>
      <c r="D143" s="138" t="s">
        <v>111</v>
      </c>
      <c r="E143" s="139" t="s">
        <v>178</v>
      </c>
      <c r="F143" s="140" t="s">
        <v>179</v>
      </c>
      <c r="G143" s="141" t="s">
        <v>114</v>
      </c>
      <c r="H143" s="142">
        <v>19</v>
      </c>
      <c r="I143" s="143"/>
      <c r="J143" s="142">
        <f t="shared" ref="J143:J157" si="10">ROUND(I143*H143,3)</f>
        <v>0</v>
      </c>
      <c r="K143" s="144"/>
      <c r="L143" s="30"/>
      <c r="M143" s="145" t="s">
        <v>1</v>
      </c>
      <c r="N143" s="146" t="s">
        <v>36</v>
      </c>
      <c r="O143" s="55"/>
      <c r="P143" s="147">
        <f t="shared" ref="P143:P157" si="11">O143*H143</f>
        <v>0</v>
      </c>
      <c r="Q143" s="147">
        <v>0</v>
      </c>
      <c r="R143" s="147">
        <f t="shared" ref="R143:R157" si="12">Q143*H143</f>
        <v>0</v>
      </c>
      <c r="S143" s="147">
        <v>0</v>
      </c>
      <c r="T143" s="148">
        <f t="shared" ref="T143:T157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115</v>
      </c>
      <c r="AT143" s="149" t="s">
        <v>111</v>
      </c>
      <c r="AU143" s="149" t="s">
        <v>107</v>
      </c>
      <c r="AY143" s="14" t="s">
        <v>108</v>
      </c>
      <c r="BE143" s="150">
        <f t="shared" ref="BE143:BE157" si="14">IF(N143="základná",J143,0)</f>
        <v>0</v>
      </c>
      <c r="BF143" s="150">
        <f t="shared" ref="BF143:BF157" si="15">IF(N143="znížená",J143,0)</f>
        <v>0</v>
      </c>
      <c r="BG143" s="150">
        <f t="shared" ref="BG143:BG157" si="16">IF(N143="zákl. prenesená",J143,0)</f>
        <v>0</v>
      </c>
      <c r="BH143" s="150">
        <f t="shared" ref="BH143:BH157" si="17">IF(N143="zníž. prenesená",J143,0)</f>
        <v>0</v>
      </c>
      <c r="BI143" s="150">
        <f t="shared" ref="BI143:BI157" si="18">IF(N143="nulová",J143,0)</f>
        <v>0</v>
      </c>
      <c r="BJ143" s="14" t="s">
        <v>107</v>
      </c>
      <c r="BK143" s="151">
        <f t="shared" ref="BK143:BK157" si="19">ROUND(I143*H143,3)</f>
        <v>0</v>
      </c>
      <c r="BL143" s="14" t="s">
        <v>115</v>
      </c>
      <c r="BM143" s="149" t="s">
        <v>180</v>
      </c>
    </row>
    <row r="144" spans="1:65" s="2" customFormat="1" ht="21.75" customHeight="1">
      <c r="A144" s="29"/>
      <c r="B144" s="137"/>
      <c r="C144" s="138" t="s">
        <v>7</v>
      </c>
      <c r="D144" s="138" t="s">
        <v>111</v>
      </c>
      <c r="E144" s="139" t="s">
        <v>181</v>
      </c>
      <c r="F144" s="140" t="s">
        <v>182</v>
      </c>
      <c r="G144" s="141" t="s">
        <v>114</v>
      </c>
      <c r="H144" s="142">
        <v>26.5</v>
      </c>
      <c r="I144" s="143"/>
      <c r="J144" s="142">
        <f t="shared" si="10"/>
        <v>0</v>
      </c>
      <c r="K144" s="144"/>
      <c r="L144" s="30"/>
      <c r="M144" s="145" t="s">
        <v>1</v>
      </c>
      <c r="N144" s="146" t="s">
        <v>36</v>
      </c>
      <c r="O144" s="55"/>
      <c r="P144" s="147">
        <f t="shared" si="11"/>
        <v>0</v>
      </c>
      <c r="Q144" s="147">
        <v>0</v>
      </c>
      <c r="R144" s="147">
        <f t="shared" si="12"/>
        <v>0</v>
      </c>
      <c r="S144" s="147">
        <v>0</v>
      </c>
      <c r="T144" s="148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115</v>
      </c>
      <c r="AT144" s="149" t="s">
        <v>111</v>
      </c>
      <c r="AU144" s="149" t="s">
        <v>107</v>
      </c>
      <c r="AY144" s="14" t="s">
        <v>108</v>
      </c>
      <c r="BE144" s="150">
        <f t="shared" si="14"/>
        <v>0</v>
      </c>
      <c r="BF144" s="150">
        <f t="shared" si="15"/>
        <v>0</v>
      </c>
      <c r="BG144" s="150">
        <f t="shared" si="16"/>
        <v>0</v>
      </c>
      <c r="BH144" s="150">
        <f t="shared" si="17"/>
        <v>0</v>
      </c>
      <c r="BI144" s="150">
        <f t="shared" si="18"/>
        <v>0</v>
      </c>
      <c r="BJ144" s="14" t="s">
        <v>107</v>
      </c>
      <c r="BK144" s="151">
        <f t="shared" si="19"/>
        <v>0</v>
      </c>
      <c r="BL144" s="14" t="s">
        <v>115</v>
      </c>
      <c r="BM144" s="149" t="s">
        <v>183</v>
      </c>
    </row>
    <row r="145" spans="1:65" s="2" customFormat="1" ht="21.75" customHeight="1">
      <c r="A145" s="29"/>
      <c r="B145" s="137"/>
      <c r="C145" s="138" t="s">
        <v>184</v>
      </c>
      <c r="D145" s="138" t="s">
        <v>111</v>
      </c>
      <c r="E145" s="139" t="s">
        <v>185</v>
      </c>
      <c r="F145" s="140" t="s">
        <v>186</v>
      </c>
      <c r="G145" s="141" t="s">
        <v>114</v>
      </c>
      <c r="H145" s="142">
        <v>37.5</v>
      </c>
      <c r="I145" s="143"/>
      <c r="J145" s="142">
        <f t="shared" si="10"/>
        <v>0</v>
      </c>
      <c r="K145" s="144"/>
      <c r="L145" s="30"/>
      <c r="M145" s="145" t="s">
        <v>1</v>
      </c>
      <c r="N145" s="146" t="s">
        <v>36</v>
      </c>
      <c r="O145" s="55"/>
      <c r="P145" s="147">
        <f t="shared" si="11"/>
        <v>0</v>
      </c>
      <c r="Q145" s="147">
        <v>0</v>
      </c>
      <c r="R145" s="147">
        <f t="shared" si="12"/>
        <v>0</v>
      </c>
      <c r="S145" s="147">
        <v>0</v>
      </c>
      <c r="T145" s="14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115</v>
      </c>
      <c r="AT145" s="149" t="s">
        <v>111</v>
      </c>
      <c r="AU145" s="149" t="s">
        <v>107</v>
      </c>
      <c r="AY145" s="14" t="s">
        <v>108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4" t="s">
        <v>107</v>
      </c>
      <c r="BK145" s="151">
        <f t="shared" si="19"/>
        <v>0</v>
      </c>
      <c r="BL145" s="14" t="s">
        <v>115</v>
      </c>
      <c r="BM145" s="149" t="s">
        <v>187</v>
      </c>
    </row>
    <row r="146" spans="1:65" s="2" customFormat="1" ht="21.75" customHeight="1">
      <c r="A146" s="29"/>
      <c r="B146" s="137"/>
      <c r="C146" s="138" t="s">
        <v>150</v>
      </c>
      <c r="D146" s="138" t="s">
        <v>111</v>
      </c>
      <c r="E146" s="139" t="s">
        <v>188</v>
      </c>
      <c r="F146" s="140" t="s">
        <v>189</v>
      </c>
      <c r="G146" s="141" t="s">
        <v>114</v>
      </c>
      <c r="H146" s="142">
        <v>47.5</v>
      </c>
      <c r="I146" s="143"/>
      <c r="J146" s="142">
        <f t="shared" si="10"/>
        <v>0</v>
      </c>
      <c r="K146" s="144"/>
      <c r="L146" s="30"/>
      <c r="M146" s="145" t="s">
        <v>1</v>
      </c>
      <c r="N146" s="146" t="s">
        <v>36</v>
      </c>
      <c r="O146" s="55"/>
      <c r="P146" s="147">
        <f t="shared" si="11"/>
        <v>0</v>
      </c>
      <c r="Q146" s="147">
        <v>0</v>
      </c>
      <c r="R146" s="147">
        <f t="shared" si="12"/>
        <v>0</v>
      </c>
      <c r="S146" s="147">
        <v>0</v>
      </c>
      <c r="T146" s="14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115</v>
      </c>
      <c r="AT146" s="149" t="s">
        <v>111</v>
      </c>
      <c r="AU146" s="149" t="s">
        <v>107</v>
      </c>
      <c r="AY146" s="14" t="s">
        <v>108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4" t="s">
        <v>107</v>
      </c>
      <c r="BK146" s="151">
        <f t="shared" si="19"/>
        <v>0</v>
      </c>
      <c r="BL146" s="14" t="s">
        <v>115</v>
      </c>
      <c r="BM146" s="149" t="s">
        <v>190</v>
      </c>
    </row>
    <row r="147" spans="1:65" s="2" customFormat="1" ht="21.75" customHeight="1">
      <c r="A147" s="29"/>
      <c r="B147" s="137"/>
      <c r="C147" s="138" t="s">
        <v>191</v>
      </c>
      <c r="D147" s="138" t="s">
        <v>111</v>
      </c>
      <c r="E147" s="139" t="s">
        <v>192</v>
      </c>
      <c r="F147" s="140" t="s">
        <v>193</v>
      </c>
      <c r="G147" s="141" t="s">
        <v>114</v>
      </c>
      <c r="H147" s="142">
        <v>3.75</v>
      </c>
      <c r="I147" s="143"/>
      <c r="J147" s="142">
        <f t="shared" si="10"/>
        <v>0</v>
      </c>
      <c r="K147" s="144"/>
      <c r="L147" s="30"/>
      <c r="M147" s="145" t="s">
        <v>1</v>
      </c>
      <c r="N147" s="146" t="s">
        <v>36</v>
      </c>
      <c r="O147" s="55"/>
      <c r="P147" s="147">
        <f t="shared" si="11"/>
        <v>0</v>
      </c>
      <c r="Q147" s="147">
        <v>0</v>
      </c>
      <c r="R147" s="147">
        <f t="shared" si="12"/>
        <v>0</v>
      </c>
      <c r="S147" s="147">
        <v>0</v>
      </c>
      <c r="T147" s="14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115</v>
      </c>
      <c r="AT147" s="149" t="s">
        <v>111</v>
      </c>
      <c r="AU147" s="149" t="s">
        <v>107</v>
      </c>
      <c r="AY147" s="14" t="s">
        <v>108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4" t="s">
        <v>107</v>
      </c>
      <c r="BK147" s="151">
        <f t="shared" si="19"/>
        <v>0</v>
      </c>
      <c r="BL147" s="14" t="s">
        <v>115</v>
      </c>
      <c r="BM147" s="149" t="s">
        <v>194</v>
      </c>
    </row>
    <row r="148" spans="1:65" s="2" customFormat="1" ht="21.75" customHeight="1">
      <c r="A148" s="29"/>
      <c r="B148" s="137"/>
      <c r="C148" s="138" t="s">
        <v>153</v>
      </c>
      <c r="D148" s="138" t="s">
        <v>111</v>
      </c>
      <c r="E148" s="139" t="s">
        <v>195</v>
      </c>
      <c r="F148" s="140" t="s">
        <v>196</v>
      </c>
      <c r="G148" s="141" t="s">
        <v>114</v>
      </c>
      <c r="H148" s="142">
        <v>20</v>
      </c>
      <c r="I148" s="143"/>
      <c r="J148" s="142">
        <f t="shared" si="10"/>
        <v>0</v>
      </c>
      <c r="K148" s="144"/>
      <c r="L148" s="30"/>
      <c r="M148" s="145" t="s">
        <v>1</v>
      </c>
      <c r="N148" s="146" t="s">
        <v>36</v>
      </c>
      <c r="O148" s="55"/>
      <c r="P148" s="147">
        <f t="shared" si="11"/>
        <v>0</v>
      </c>
      <c r="Q148" s="147">
        <v>0</v>
      </c>
      <c r="R148" s="147">
        <f t="shared" si="12"/>
        <v>0</v>
      </c>
      <c r="S148" s="147">
        <v>0</v>
      </c>
      <c r="T148" s="14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115</v>
      </c>
      <c r="AT148" s="149" t="s">
        <v>111</v>
      </c>
      <c r="AU148" s="149" t="s">
        <v>107</v>
      </c>
      <c r="AY148" s="14" t="s">
        <v>108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4" t="s">
        <v>107</v>
      </c>
      <c r="BK148" s="151">
        <f t="shared" si="19"/>
        <v>0</v>
      </c>
      <c r="BL148" s="14" t="s">
        <v>115</v>
      </c>
      <c r="BM148" s="149" t="s">
        <v>197</v>
      </c>
    </row>
    <row r="149" spans="1:65" s="2" customFormat="1" ht="21.75" customHeight="1">
      <c r="A149" s="29"/>
      <c r="B149" s="137"/>
      <c r="C149" s="138" t="s">
        <v>198</v>
      </c>
      <c r="D149" s="138" t="s">
        <v>111</v>
      </c>
      <c r="E149" s="139" t="s">
        <v>199</v>
      </c>
      <c r="F149" s="140" t="s">
        <v>200</v>
      </c>
      <c r="G149" s="141" t="s">
        <v>114</v>
      </c>
      <c r="H149" s="142">
        <v>3</v>
      </c>
      <c r="I149" s="143"/>
      <c r="J149" s="142">
        <f t="shared" si="10"/>
        <v>0</v>
      </c>
      <c r="K149" s="144"/>
      <c r="L149" s="30"/>
      <c r="M149" s="145" t="s">
        <v>1</v>
      </c>
      <c r="N149" s="146" t="s">
        <v>36</v>
      </c>
      <c r="O149" s="55"/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115</v>
      </c>
      <c r="AT149" s="149" t="s">
        <v>111</v>
      </c>
      <c r="AU149" s="149" t="s">
        <v>107</v>
      </c>
      <c r="AY149" s="14" t="s">
        <v>108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4" t="s">
        <v>107</v>
      </c>
      <c r="BK149" s="151">
        <f t="shared" si="19"/>
        <v>0</v>
      </c>
      <c r="BL149" s="14" t="s">
        <v>115</v>
      </c>
      <c r="BM149" s="149" t="s">
        <v>201</v>
      </c>
    </row>
    <row r="150" spans="1:65" s="2" customFormat="1" ht="21.75" customHeight="1">
      <c r="A150" s="29"/>
      <c r="B150" s="137"/>
      <c r="C150" s="138" t="s">
        <v>157</v>
      </c>
      <c r="D150" s="138" t="s">
        <v>111</v>
      </c>
      <c r="E150" s="139" t="s">
        <v>202</v>
      </c>
      <c r="F150" s="140" t="s">
        <v>203</v>
      </c>
      <c r="G150" s="141" t="s">
        <v>114</v>
      </c>
      <c r="H150" s="142">
        <v>7</v>
      </c>
      <c r="I150" s="143"/>
      <c r="J150" s="142">
        <f t="shared" si="10"/>
        <v>0</v>
      </c>
      <c r="K150" s="144"/>
      <c r="L150" s="30"/>
      <c r="M150" s="145" t="s">
        <v>1</v>
      </c>
      <c r="N150" s="146" t="s">
        <v>36</v>
      </c>
      <c r="O150" s="55"/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115</v>
      </c>
      <c r="AT150" s="149" t="s">
        <v>111</v>
      </c>
      <c r="AU150" s="149" t="s">
        <v>107</v>
      </c>
      <c r="AY150" s="14" t="s">
        <v>108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4" t="s">
        <v>107</v>
      </c>
      <c r="BK150" s="151">
        <f t="shared" si="19"/>
        <v>0</v>
      </c>
      <c r="BL150" s="14" t="s">
        <v>115</v>
      </c>
      <c r="BM150" s="149" t="s">
        <v>204</v>
      </c>
    </row>
    <row r="151" spans="1:65" s="2" customFormat="1" ht="21.75" customHeight="1">
      <c r="A151" s="29"/>
      <c r="B151" s="137"/>
      <c r="C151" s="138" t="s">
        <v>205</v>
      </c>
      <c r="D151" s="138" t="s">
        <v>111</v>
      </c>
      <c r="E151" s="139" t="s">
        <v>206</v>
      </c>
      <c r="F151" s="140" t="s">
        <v>207</v>
      </c>
      <c r="G151" s="141" t="s">
        <v>114</v>
      </c>
      <c r="H151" s="142">
        <v>0.5</v>
      </c>
      <c r="I151" s="143"/>
      <c r="J151" s="142">
        <f t="shared" si="10"/>
        <v>0</v>
      </c>
      <c r="K151" s="144"/>
      <c r="L151" s="30"/>
      <c r="M151" s="145" t="s">
        <v>1</v>
      </c>
      <c r="N151" s="146" t="s">
        <v>36</v>
      </c>
      <c r="O151" s="55"/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115</v>
      </c>
      <c r="AT151" s="149" t="s">
        <v>111</v>
      </c>
      <c r="AU151" s="149" t="s">
        <v>107</v>
      </c>
      <c r="AY151" s="14" t="s">
        <v>108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4" t="s">
        <v>107</v>
      </c>
      <c r="BK151" s="151">
        <f t="shared" si="19"/>
        <v>0</v>
      </c>
      <c r="BL151" s="14" t="s">
        <v>115</v>
      </c>
      <c r="BM151" s="149" t="s">
        <v>208</v>
      </c>
    </row>
    <row r="152" spans="1:65" s="2" customFormat="1" ht="21.75" customHeight="1">
      <c r="A152" s="29"/>
      <c r="B152" s="137"/>
      <c r="C152" s="138" t="s">
        <v>160</v>
      </c>
      <c r="D152" s="138" t="s">
        <v>111</v>
      </c>
      <c r="E152" s="139" t="s">
        <v>209</v>
      </c>
      <c r="F152" s="140" t="s">
        <v>210</v>
      </c>
      <c r="G152" s="141" t="s">
        <v>114</v>
      </c>
      <c r="H152" s="142">
        <v>7</v>
      </c>
      <c r="I152" s="143"/>
      <c r="J152" s="142">
        <f t="shared" si="10"/>
        <v>0</v>
      </c>
      <c r="K152" s="144"/>
      <c r="L152" s="30"/>
      <c r="M152" s="145" t="s">
        <v>1</v>
      </c>
      <c r="N152" s="146" t="s">
        <v>36</v>
      </c>
      <c r="O152" s="55"/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115</v>
      </c>
      <c r="AT152" s="149" t="s">
        <v>111</v>
      </c>
      <c r="AU152" s="149" t="s">
        <v>107</v>
      </c>
      <c r="AY152" s="14" t="s">
        <v>108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4" t="s">
        <v>107</v>
      </c>
      <c r="BK152" s="151">
        <f t="shared" si="19"/>
        <v>0</v>
      </c>
      <c r="BL152" s="14" t="s">
        <v>115</v>
      </c>
      <c r="BM152" s="149" t="s">
        <v>211</v>
      </c>
    </row>
    <row r="153" spans="1:65" s="2" customFormat="1" ht="21.75" customHeight="1">
      <c r="A153" s="29"/>
      <c r="B153" s="137"/>
      <c r="C153" s="138" t="s">
        <v>212</v>
      </c>
      <c r="D153" s="138" t="s">
        <v>111</v>
      </c>
      <c r="E153" s="139" t="s">
        <v>213</v>
      </c>
      <c r="F153" s="140" t="s">
        <v>214</v>
      </c>
      <c r="G153" s="141" t="s">
        <v>215</v>
      </c>
      <c r="H153" s="142">
        <v>15.5</v>
      </c>
      <c r="I153" s="143"/>
      <c r="J153" s="142">
        <f t="shared" si="10"/>
        <v>0</v>
      </c>
      <c r="K153" s="144"/>
      <c r="L153" s="30"/>
      <c r="M153" s="145" t="s">
        <v>1</v>
      </c>
      <c r="N153" s="146" t="s">
        <v>36</v>
      </c>
      <c r="O153" s="55"/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115</v>
      </c>
      <c r="AT153" s="149" t="s">
        <v>111</v>
      </c>
      <c r="AU153" s="149" t="s">
        <v>107</v>
      </c>
      <c r="AY153" s="14" t="s">
        <v>108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4" t="s">
        <v>107</v>
      </c>
      <c r="BK153" s="151">
        <f t="shared" si="19"/>
        <v>0</v>
      </c>
      <c r="BL153" s="14" t="s">
        <v>115</v>
      </c>
      <c r="BM153" s="149" t="s">
        <v>216</v>
      </c>
    </row>
    <row r="154" spans="1:65" s="2" customFormat="1" ht="21.75" customHeight="1">
      <c r="A154" s="29"/>
      <c r="B154" s="137"/>
      <c r="C154" s="138" t="s">
        <v>164</v>
      </c>
      <c r="D154" s="138" t="s">
        <v>111</v>
      </c>
      <c r="E154" s="139" t="s">
        <v>217</v>
      </c>
      <c r="F154" s="140" t="s">
        <v>218</v>
      </c>
      <c r="G154" s="141" t="s">
        <v>215</v>
      </c>
      <c r="H154" s="142">
        <v>8</v>
      </c>
      <c r="I154" s="143"/>
      <c r="J154" s="142">
        <f t="shared" si="10"/>
        <v>0</v>
      </c>
      <c r="K154" s="144"/>
      <c r="L154" s="30"/>
      <c r="M154" s="145" t="s">
        <v>1</v>
      </c>
      <c r="N154" s="146" t="s">
        <v>36</v>
      </c>
      <c r="O154" s="55"/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115</v>
      </c>
      <c r="AT154" s="149" t="s">
        <v>111</v>
      </c>
      <c r="AU154" s="149" t="s">
        <v>107</v>
      </c>
      <c r="AY154" s="14" t="s">
        <v>108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107</v>
      </c>
      <c r="BK154" s="151">
        <f t="shared" si="19"/>
        <v>0</v>
      </c>
      <c r="BL154" s="14" t="s">
        <v>115</v>
      </c>
      <c r="BM154" s="149" t="s">
        <v>219</v>
      </c>
    </row>
    <row r="155" spans="1:65" s="2" customFormat="1" ht="16.5" customHeight="1">
      <c r="A155" s="29"/>
      <c r="B155" s="137"/>
      <c r="C155" s="152" t="s">
        <v>220</v>
      </c>
      <c r="D155" s="152" t="s">
        <v>120</v>
      </c>
      <c r="E155" s="153" t="s">
        <v>221</v>
      </c>
      <c r="F155" s="154" t="s">
        <v>222</v>
      </c>
      <c r="G155" s="155" t="s">
        <v>223</v>
      </c>
      <c r="H155" s="156">
        <v>4</v>
      </c>
      <c r="I155" s="157"/>
      <c r="J155" s="156">
        <f t="shared" si="10"/>
        <v>0</v>
      </c>
      <c r="K155" s="158"/>
      <c r="L155" s="159"/>
      <c r="M155" s="160" t="s">
        <v>1</v>
      </c>
      <c r="N155" s="161" t="s">
        <v>36</v>
      </c>
      <c r="O155" s="55"/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123</v>
      </c>
      <c r="AT155" s="149" t="s">
        <v>120</v>
      </c>
      <c r="AU155" s="149" t="s">
        <v>107</v>
      </c>
      <c r="AY155" s="14" t="s">
        <v>108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4" t="s">
        <v>107</v>
      </c>
      <c r="BK155" s="151">
        <f t="shared" si="19"/>
        <v>0</v>
      </c>
      <c r="BL155" s="14" t="s">
        <v>115</v>
      </c>
      <c r="BM155" s="149" t="s">
        <v>224</v>
      </c>
    </row>
    <row r="156" spans="1:65" s="2" customFormat="1" ht="21.75" customHeight="1">
      <c r="A156" s="29"/>
      <c r="B156" s="137"/>
      <c r="C156" s="138" t="s">
        <v>123</v>
      </c>
      <c r="D156" s="138" t="s">
        <v>111</v>
      </c>
      <c r="E156" s="139" t="s">
        <v>225</v>
      </c>
      <c r="F156" s="140" t="s">
        <v>226</v>
      </c>
      <c r="G156" s="141" t="s">
        <v>114</v>
      </c>
      <c r="H156" s="142">
        <v>171.75</v>
      </c>
      <c r="I156" s="143"/>
      <c r="J156" s="142">
        <f t="shared" si="10"/>
        <v>0</v>
      </c>
      <c r="K156" s="144"/>
      <c r="L156" s="30"/>
      <c r="M156" s="145" t="s">
        <v>1</v>
      </c>
      <c r="N156" s="146" t="s">
        <v>36</v>
      </c>
      <c r="O156" s="55"/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115</v>
      </c>
      <c r="AT156" s="149" t="s">
        <v>111</v>
      </c>
      <c r="AU156" s="149" t="s">
        <v>107</v>
      </c>
      <c r="AY156" s="14" t="s">
        <v>108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4" t="s">
        <v>107</v>
      </c>
      <c r="BK156" s="151">
        <f t="shared" si="19"/>
        <v>0</v>
      </c>
      <c r="BL156" s="14" t="s">
        <v>115</v>
      </c>
      <c r="BM156" s="149" t="s">
        <v>227</v>
      </c>
    </row>
    <row r="157" spans="1:65" s="2" customFormat="1" ht="21.75" customHeight="1">
      <c r="A157" s="29"/>
      <c r="B157" s="137"/>
      <c r="C157" s="138" t="s">
        <v>228</v>
      </c>
      <c r="D157" s="138" t="s">
        <v>111</v>
      </c>
      <c r="E157" s="139" t="s">
        <v>229</v>
      </c>
      <c r="F157" s="140" t="s">
        <v>230</v>
      </c>
      <c r="G157" s="141" t="s">
        <v>173</v>
      </c>
      <c r="H157" s="142">
        <v>2.9630000000000001</v>
      </c>
      <c r="I157" s="143"/>
      <c r="J157" s="142">
        <f t="shared" si="10"/>
        <v>0</v>
      </c>
      <c r="K157" s="144"/>
      <c r="L157" s="30"/>
      <c r="M157" s="145" t="s">
        <v>1</v>
      </c>
      <c r="N157" s="146" t="s">
        <v>36</v>
      </c>
      <c r="O157" s="55"/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115</v>
      </c>
      <c r="AT157" s="149" t="s">
        <v>111</v>
      </c>
      <c r="AU157" s="149" t="s">
        <v>107</v>
      </c>
      <c r="AY157" s="14" t="s">
        <v>108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107</v>
      </c>
      <c r="BK157" s="151">
        <f t="shared" si="19"/>
        <v>0</v>
      </c>
      <c r="BL157" s="14" t="s">
        <v>115</v>
      </c>
      <c r="BM157" s="149" t="s">
        <v>231</v>
      </c>
    </row>
    <row r="158" spans="1:65" s="12" customFormat="1" ht="22.9" customHeight="1">
      <c r="B158" s="124"/>
      <c r="D158" s="125" t="s">
        <v>69</v>
      </c>
      <c r="E158" s="135" t="s">
        <v>232</v>
      </c>
      <c r="F158" s="135" t="s">
        <v>233</v>
      </c>
      <c r="I158" s="127"/>
      <c r="J158" s="136">
        <f>BK158</f>
        <v>0</v>
      </c>
      <c r="L158" s="124"/>
      <c r="M158" s="129"/>
      <c r="N158" s="130"/>
      <c r="O158" s="130"/>
      <c r="P158" s="131">
        <f>SUM(P159:P199)</f>
        <v>0</v>
      </c>
      <c r="Q158" s="130"/>
      <c r="R158" s="131">
        <f>SUM(R159:R199)</f>
        <v>0</v>
      </c>
      <c r="S158" s="130"/>
      <c r="T158" s="132">
        <f>SUM(T159:T199)</f>
        <v>0</v>
      </c>
      <c r="AR158" s="125" t="s">
        <v>107</v>
      </c>
      <c r="AT158" s="133" t="s">
        <v>69</v>
      </c>
      <c r="AU158" s="133" t="s">
        <v>78</v>
      </c>
      <c r="AY158" s="125" t="s">
        <v>108</v>
      </c>
      <c r="BK158" s="134">
        <f>SUM(BK159:BK199)</f>
        <v>0</v>
      </c>
    </row>
    <row r="159" spans="1:65" s="2" customFormat="1" ht="33" customHeight="1">
      <c r="A159" s="29"/>
      <c r="B159" s="137"/>
      <c r="C159" s="138" t="s">
        <v>170</v>
      </c>
      <c r="D159" s="138" t="s">
        <v>111</v>
      </c>
      <c r="E159" s="139" t="s">
        <v>234</v>
      </c>
      <c r="F159" s="140" t="s">
        <v>235</v>
      </c>
      <c r="G159" s="141" t="s">
        <v>114</v>
      </c>
      <c r="H159" s="142">
        <v>2</v>
      </c>
      <c r="I159" s="143"/>
      <c r="J159" s="142">
        <f t="shared" ref="J159:J199" si="20">ROUND(I159*H159,3)</f>
        <v>0</v>
      </c>
      <c r="K159" s="144"/>
      <c r="L159" s="30"/>
      <c r="M159" s="145" t="s">
        <v>1</v>
      </c>
      <c r="N159" s="146" t="s">
        <v>36</v>
      </c>
      <c r="O159" s="55"/>
      <c r="P159" s="147">
        <f t="shared" ref="P159:P199" si="21">O159*H159</f>
        <v>0</v>
      </c>
      <c r="Q159" s="147">
        <v>0</v>
      </c>
      <c r="R159" s="147">
        <f t="shared" ref="R159:R199" si="22">Q159*H159</f>
        <v>0</v>
      </c>
      <c r="S159" s="147">
        <v>0</v>
      </c>
      <c r="T159" s="148">
        <f t="shared" ref="T159:T199" si="2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115</v>
      </c>
      <c r="AT159" s="149" t="s">
        <v>111</v>
      </c>
      <c r="AU159" s="149" t="s">
        <v>107</v>
      </c>
      <c r="AY159" s="14" t="s">
        <v>108</v>
      </c>
      <c r="BE159" s="150">
        <f t="shared" ref="BE159:BE199" si="24">IF(N159="základná",J159,0)</f>
        <v>0</v>
      </c>
      <c r="BF159" s="150">
        <f t="shared" ref="BF159:BF199" si="25">IF(N159="znížená",J159,0)</f>
        <v>0</v>
      </c>
      <c r="BG159" s="150">
        <f t="shared" ref="BG159:BG199" si="26">IF(N159="zákl. prenesená",J159,0)</f>
        <v>0</v>
      </c>
      <c r="BH159" s="150">
        <f t="shared" ref="BH159:BH199" si="27">IF(N159="zníž. prenesená",J159,0)</f>
        <v>0</v>
      </c>
      <c r="BI159" s="150">
        <f t="shared" ref="BI159:BI199" si="28">IF(N159="nulová",J159,0)</f>
        <v>0</v>
      </c>
      <c r="BJ159" s="14" t="s">
        <v>107</v>
      </c>
      <c r="BK159" s="151">
        <f t="shared" ref="BK159:BK199" si="29">ROUND(I159*H159,3)</f>
        <v>0</v>
      </c>
      <c r="BL159" s="14" t="s">
        <v>115</v>
      </c>
      <c r="BM159" s="149" t="s">
        <v>236</v>
      </c>
    </row>
    <row r="160" spans="1:65" s="2" customFormat="1" ht="33" customHeight="1">
      <c r="A160" s="29"/>
      <c r="B160" s="137"/>
      <c r="C160" s="138" t="s">
        <v>237</v>
      </c>
      <c r="D160" s="138" t="s">
        <v>111</v>
      </c>
      <c r="E160" s="139" t="s">
        <v>238</v>
      </c>
      <c r="F160" s="140" t="s">
        <v>239</v>
      </c>
      <c r="G160" s="141" t="s">
        <v>114</v>
      </c>
      <c r="H160" s="142">
        <v>11</v>
      </c>
      <c r="I160" s="143"/>
      <c r="J160" s="142">
        <f t="shared" si="20"/>
        <v>0</v>
      </c>
      <c r="K160" s="144"/>
      <c r="L160" s="30"/>
      <c r="M160" s="145" t="s">
        <v>1</v>
      </c>
      <c r="N160" s="146" t="s">
        <v>36</v>
      </c>
      <c r="O160" s="55"/>
      <c r="P160" s="147">
        <f t="shared" si="21"/>
        <v>0</v>
      </c>
      <c r="Q160" s="147">
        <v>0</v>
      </c>
      <c r="R160" s="147">
        <f t="shared" si="22"/>
        <v>0</v>
      </c>
      <c r="S160" s="147">
        <v>0</v>
      </c>
      <c r="T160" s="148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115</v>
      </c>
      <c r="AT160" s="149" t="s">
        <v>111</v>
      </c>
      <c r="AU160" s="149" t="s">
        <v>107</v>
      </c>
      <c r="AY160" s="14" t="s">
        <v>108</v>
      </c>
      <c r="BE160" s="150">
        <f t="shared" si="24"/>
        <v>0</v>
      </c>
      <c r="BF160" s="150">
        <f t="shared" si="25"/>
        <v>0</v>
      </c>
      <c r="BG160" s="150">
        <f t="shared" si="26"/>
        <v>0</v>
      </c>
      <c r="BH160" s="150">
        <f t="shared" si="27"/>
        <v>0</v>
      </c>
      <c r="BI160" s="150">
        <f t="shared" si="28"/>
        <v>0</v>
      </c>
      <c r="BJ160" s="14" t="s">
        <v>107</v>
      </c>
      <c r="BK160" s="151">
        <f t="shared" si="29"/>
        <v>0</v>
      </c>
      <c r="BL160" s="14" t="s">
        <v>115</v>
      </c>
      <c r="BM160" s="149" t="s">
        <v>240</v>
      </c>
    </row>
    <row r="161" spans="1:65" s="2" customFormat="1" ht="33" customHeight="1">
      <c r="A161" s="29"/>
      <c r="B161" s="137"/>
      <c r="C161" s="138" t="s">
        <v>174</v>
      </c>
      <c r="D161" s="138" t="s">
        <v>111</v>
      </c>
      <c r="E161" s="139" t="s">
        <v>241</v>
      </c>
      <c r="F161" s="140" t="s">
        <v>242</v>
      </c>
      <c r="G161" s="141" t="s">
        <v>114</v>
      </c>
      <c r="H161" s="142">
        <v>21</v>
      </c>
      <c r="I161" s="143"/>
      <c r="J161" s="142">
        <f t="shared" si="20"/>
        <v>0</v>
      </c>
      <c r="K161" s="144"/>
      <c r="L161" s="30"/>
      <c r="M161" s="145" t="s">
        <v>1</v>
      </c>
      <c r="N161" s="146" t="s">
        <v>36</v>
      </c>
      <c r="O161" s="55"/>
      <c r="P161" s="147">
        <f t="shared" si="21"/>
        <v>0</v>
      </c>
      <c r="Q161" s="147">
        <v>0</v>
      </c>
      <c r="R161" s="147">
        <f t="shared" si="22"/>
        <v>0</v>
      </c>
      <c r="S161" s="147">
        <v>0</v>
      </c>
      <c r="T161" s="148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9" t="s">
        <v>115</v>
      </c>
      <c r="AT161" s="149" t="s">
        <v>111</v>
      </c>
      <c r="AU161" s="149" t="s">
        <v>107</v>
      </c>
      <c r="AY161" s="14" t="s">
        <v>108</v>
      </c>
      <c r="BE161" s="150">
        <f t="shared" si="24"/>
        <v>0</v>
      </c>
      <c r="BF161" s="150">
        <f t="shared" si="25"/>
        <v>0</v>
      </c>
      <c r="BG161" s="150">
        <f t="shared" si="26"/>
        <v>0</v>
      </c>
      <c r="BH161" s="150">
        <f t="shared" si="27"/>
        <v>0</v>
      </c>
      <c r="BI161" s="150">
        <f t="shared" si="28"/>
        <v>0</v>
      </c>
      <c r="BJ161" s="14" t="s">
        <v>107</v>
      </c>
      <c r="BK161" s="151">
        <f t="shared" si="29"/>
        <v>0</v>
      </c>
      <c r="BL161" s="14" t="s">
        <v>115</v>
      </c>
      <c r="BM161" s="149" t="s">
        <v>243</v>
      </c>
    </row>
    <row r="162" spans="1:65" s="2" customFormat="1" ht="33" customHeight="1">
      <c r="A162" s="29"/>
      <c r="B162" s="137"/>
      <c r="C162" s="138" t="s">
        <v>244</v>
      </c>
      <c r="D162" s="138" t="s">
        <v>111</v>
      </c>
      <c r="E162" s="139" t="s">
        <v>245</v>
      </c>
      <c r="F162" s="140" t="s">
        <v>246</v>
      </c>
      <c r="G162" s="141" t="s">
        <v>114</v>
      </c>
      <c r="H162" s="142">
        <v>2</v>
      </c>
      <c r="I162" s="143"/>
      <c r="J162" s="142">
        <f t="shared" si="20"/>
        <v>0</v>
      </c>
      <c r="K162" s="144"/>
      <c r="L162" s="30"/>
      <c r="M162" s="145" t="s">
        <v>1</v>
      </c>
      <c r="N162" s="146" t="s">
        <v>36</v>
      </c>
      <c r="O162" s="55"/>
      <c r="P162" s="147">
        <f t="shared" si="21"/>
        <v>0</v>
      </c>
      <c r="Q162" s="147">
        <v>0</v>
      </c>
      <c r="R162" s="147">
        <f t="shared" si="22"/>
        <v>0</v>
      </c>
      <c r="S162" s="147">
        <v>0</v>
      </c>
      <c r="T162" s="148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115</v>
      </c>
      <c r="AT162" s="149" t="s">
        <v>111</v>
      </c>
      <c r="AU162" s="149" t="s">
        <v>107</v>
      </c>
      <c r="AY162" s="14" t="s">
        <v>108</v>
      </c>
      <c r="BE162" s="150">
        <f t="shared" si="24"/>
        <v>0</v>
      </c>
      <c r="BF162" s="150">
        <f t="shared" si="25"/>
        <v>0</v>
      </c>
      <c r="BG162" s="150">
        <f t="shared" si="26"/>
        <v>0</v>
      </c>
      <c r="BH162" s="150">
        <f t="shared" si="27"/>
        <v>0</v>
      </c>
      <c r="BI162" s="150">
        <f t="shared" si="28"/>
        <v>0</v>
      </c>
      <c r="BJ162" s="14" t="s">
        <v>107</v>
      </c>
      <c r="BK162" s="151">
        <f t="shared" si="29"/>
        <v>0</v>
      </c>
      <c r="BL162" s="14" t="s">
        <v>115</v>
      </c>
      <c r="BM162" s="149" t="s">
        <v>247</v>
      </c>
    </row>
    <row r="163" spans="1:65" s="2" customFormat="1" ht="21.75" customHeight="1">
      <c r="A163" s="29"/>
      <c r="B163" s="137"/>
      <c r="C163" s="138" t="s">
        <v>180</v>
      </c>
      <c r="D163" s="138" t="s">
        <v>111</v>
      </c>
      <c r="E163" s="139" t="s">
        <v>248</v>
      </c>
      <c r="F163" s="140" t="s">
        <v>249</v>
      </c>
      <c r="G163" s="141" t="s">
        <v>114</v>
      </c>
      <c r="H163" s="142">
        <v>56</v>
      </c>
      <c r="I163" s="143"/>
      <c r="J163" s="142">
        <f t="shared" si="20"/>
        <v>0</v>
      </c>
      <c r="K163" s="144"/>
      <c r="L163" s="30"/>
      <c r="M163" s="145" t="s">
        <v>1</v>
      </c>
      <c r="N163" s="146" t="s">
        <v>36</v>
      </c>
      <c r="O163" s="55"/>
      <c r="P163" s="147">
        <f t="shared" si="21"/>
        <v>0</v>
      </c>
      <c r="Q163" s="147">
        <v>0</v>
      </c>
      <c r="R163" s="147">
        <f t="shared" si="22"/>
        <v>0</v>
      </c>
      <c r="S163" s="147">
        <v>0</v>
      </c>
      <c r="T163" s="148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115</v>
      </c>
      <c r="AT163" s="149" t="s">
        <v>111</v>
      </c>
      <c r="AU163" s="149" t="s">
        <v>107</v>
      </c>
      <c r="AY163" s="14" t="s">
        <v>108</v>
      </c>
      <c r="BE163" s="150">
        <f t="shared" si="24"/>
        <v>0</v>
      </c>
      <c r="BF163" s="150">
        <f t="shared" si="25"/>
        <v>0</v>
      </c>
      <c r="BG163" s="150">
        <f t="shared" si="26"/>
        <v>0</v>
      </c>
      <c r="BH163" s="150">
        <f t="shared" si="27"/>
        <v>0</v>
      </c>
      <c r="BI163" s="150">
        <f t="shared" si="28"/>
        <v>0</v>
      </c>
      <c r="BJ163" s="14" t="s">
        <v>107</v>
      </c>
      <c r="BK163" s="151">
        <f t="shared" si="29"/>
        <v>0</v>
      </c>
      <c r="BL163" s="14" t="s">
        <v>115</v>
      </c>
      <c r="BM163" s="149" t="s">
        <v>250</v>
      </c>
    </row>
    <row r="164" spans="1:65" s="2" customFormat="1" ht="21.75" customHeight="1">
      <c r="A164" s="29"/>
      <c r="B164" s="137"/>
      <c r="C164" s="138" t="s">
        <v>251</v>
      </c>
      <c r="D164" s="138" t="s">
        <v>111</v>
      </c>
      <c r="E164" s="139" t="s">
        <v>252</v>
      </c>
      <c r="F164" s="140" t="s">
        <v>253</v>
      </c>
      <c r="G164" s="141" t="s">
        <v>114</v>
      </c>
      <c r="H164" s="142">
        <v>98</v>
      </c>
      <c r="I164" s="143"/>
      <c r="J164" s="142">
        <f t="shared" si="20"/>
        <v>0</v>
      </c>
      <c r="K164" s="144"/>
      <c r="L164" s="30"/>
      <c r="M164" s="145" t="s">
        <v>1</v>
      </c>
      <c r="N164" s="146" t="s">
        <v>36</v>
      </c>
      <c r="O164" s="55"/>
      <c r="P164" s="147">
        <f t="shared" si="21"/>
        <v>0</v>
      </c>
      <c r="Q164" s="147">
        <v>0</v>
      </c>
      <c r="R164" s="147">
        <f t="shared" si="22"/>
        <v>0</v>
      </c>
      <c r="S164" s="147">
        <v>0</v>
      </c>
      <c r="T164" s="148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115</v>
      </c>
      <c r="AT164" s="149" t="s">
        <v>111</v>
      </c>
      <c r="AU164" s="149" t="s">
        <v>107</v>
      </c>
      <c r="AY164" s="14" t="s">
        <v>108</v>
      </c>
      <c r="BE164" s="150">
        <f t="shared" si="24"/>
        <v>0</v>
      </c>
      <c r="BF164" s="150">
        <f t="shared" si="25"/>
        <v>0</v>
      </c>
      <c r="BG164" s="150">
        <f t="shared" si="26"/>
        <v>0</v>
      </c>
      <c r="BH164" s="150">
        <f t="shared" si="27"/>
        <v>0</v>
      </c>
      <c r="BI164" s="150">
        <f t="shared" si="28"/>
        <v>0</v>
      </c>
      <c r="BJ164" s="14" t="s">
        <v>107</v>
      </c>
      <c r="BK164" s="151">
        <f t="shared" si="29"/>
        <v>0</v>
      </c>
      <c r="BL164" s="14" t="s">
        <v>115</v>
      </c>
      <c r="BM164" s="149" t="s">
        <v>254</v>
      </c>
    </row>
    <row r="165" spans="1:65" s="2" customFormat="1" ht="21.75" customHeight="1">
      <c r="A165" s="29"/>
      <c r="B165" s="137"/>
      <c r="C165" s="138" t="s">
        <v>183</v>
      </c>
      <c r="D165" s="138" t="s">
        <v>111</v>
      </c>
      <c r="E165" s="139" t="s">
        <v>255</v>
      </c>
      <c r="F165" s="140" t="s">
        <v>256</v>
      </c>
      <c r="G165" s="141" t="s">
        <v>114</v>
      </c>
      <c r="H165" s="142">
        <v>33</v>
      </c>
      <c r="I165" s="143"/>
      <c r="J165" s="142">
        <f t="shared" si="20"/>
        <v>0</v>
      </c>
      <c r="K165" s="144"/>
      <c r="L165" s="30"/>
      <c r="M165" s="145" t="s">
        <v>1</v>
      </c>
      <c r="N165" s="146" t="s">
        <v>36</v>
      </c>
      <c r="O165" s="55"/>
      <c r="P165" s="147">
        <f t="shared" si="21"/>
        <v>0</v>
      </c>
      <c r="Q165" s="147">
        <v>0</v>
      </c>
      <c r="R165" s="147">
        <f t="shared" si="22"/>
        <v>0</v>
      </c>
      <c r="S165" s="147">
        <v>0</v>
      </c>
      <c r="T165" s="148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115</v>
      </c>
      <c r="AT165" s="149" t="s">
        <v>111</v>
      </c>
      <c r="AU165" s="149" t="s">
        <v>107</v>
      </c>
      <c r="AY165" s="14" t="s">
        <v>108</v>
      </c>
      <c r="BE165" s="150">
        <f t="shared" si="24"/>
        <v>0</v>
      </c>
      <c r="BF165" s="150">
        <f t="shared" si="25"/>
        <v>0</v>
      </c>
      <c r="BG165" s="150">
        <f t="shared" si="26"/>
        <v>0</v>
      </c>
      <c r="BH165" s="150">
        <f t="shared" si="27"/>
        <v>0</v>
      </c>
      <c r="BI165" s="150">
        <f t="shared" si="28"/>
        <v>0</v>
      </c>
      <c r="BJ165" s="14" t="s">
        <v>107</v>
      </c>
      <c r="BK165" s="151">
        <f t="shared" si="29"/>
        <v>0</v>
      </c>
      <c r="BL165" s="14" t="s">
        <v>115</v>
      </c>
      <c r="BM165" s="149" t="s">
        <v>257</v>
      </c>
    </row>
    <row r="166" spans="1:65" s="2" customFormat="1" ht="21.75" customHeight="1">
      <c r="A166" s="29"/>
      <c r="B166" s="137"/>
      <c r="C166" s="138" t="s">
        <v>258</v>
      </c>
      <c r="D166" s="138" t="s">
        <v>111</v>
      </c>
      <c r="E166" s="139" t="s">
        <v>259</v>
      </c>
      <c r="F166" s="140" t="s">
        <v>260</v>
      </c>
      <c r="G166" s="141" t="s">
        <v>114</v>
      </c>
      <c r="H166" s="142">
        <v>19</v>
      </c>
      <c r="I166" s="143"/>
      <c r="J166" s="142">
        <f t="shared" si="20"/>
        <v>0</v>
      </c>
      <c r="K166" s="144"/>
      <c r="L166" s="30"/>
      <c r="M166" s="145" t="s">
        <v>1</v>
      </c>
      <c r="N166" s="146" t="s">
        <v>36</v>
      </c>
      <c r="O166" s="55"/>
      <c r="P166" s="147">
        <f t="shared" si="21"/>
        <v>0</v>
      </c>
      <c r="Q166" s="147">
        <v>0</v>
      </c>
      <c r="R166" s="147">
        <f t="shared" si="22"/>
        <v>0</v>
      </c>
      <c r="S166" s="147">
        <v>0</v>
      </c>
      <c r="T166" s="148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115</v>
      </c>
      <c r="AT166" s="149" t="s">
        <v>111</v>
      </c>
      <c r="AU166" s="149" t="s">
        <v>107</v>
      </c>
      <c r="AY166" s="14" t="s">
        <v>108</v>
      </c>
      <c r="BE166" s="150">
        <f t="shared" si="24"/>
        <v>0</v>
      </c>
      <c r="BF166" s="150">
        <f t="shared" si="25"/>
        <v>0</v>
      </c>
      <c r="BG166" s="150">
        <f t="shared" si="26"/>
        <v>0</v>
      </c>
      <c r="BH166" s="150">
        <f t="shared" si="27"/>
        <v>0</v>
      </c>
      <c r="BI166" s="150">
        <f t="shared" si="28"/>
        <v>0</v>
      </c>
      <c r="BJ166" s="14" t="s">
        <v>107</v>
      </c>
      <c r="BK166" s="151">
        <f t="shared" si="29"/>
        <v>0</v>
      </c>
      <c r="BL166" s="14" t="s">
        <v>115</v>
      </c>
      <c r="BM166" s="149" t="s">
        <v>261</v>
      </c>
    </row>
    <row r="167" spans="1:65" s="2" customFormat="1" ht="21.75" customHeight="1">
      <c r="A167" s="29"/>
      <c r="B167" s="137"/>
      <c r="C167" s="138" t="s">
        <v>187</v>
      </c>
      <c r="D167" s="138" t="s">
        <v>111</v>
      </c>
      <c r="E167" s="139" t="s">
        <v>262</v>
      </c>
      <c r="F167" s="140" t="s">
        <v>263</v>
      </c>
      <c r="G167" s="141" t="s">
        <v>114</v>
      </c>
      <c r="H167" s="142">
        <v>8.5</v>
      </c>
      <c r="I167" s="143"/>
      <c r="J167" s="142">
        <f t="shared" si="20"/>
        <v>0</v>
      </c>
      <c r="K167" s="144"/>
      <c r="L167" s="30"/>
      <c r="M167" s="145" t="s">
        <v>1</v>
      </c>
      <c r="N167" s="146" t="s">
        <v>36</v>
      </c>
      <c r="O167" s="55"/>
      <c r="P167" s="147">
        <f t="shared" si="21"/>
        <v>0</v>
      </c>
      <c r="Q167" s="147">
        <v>0</v>
      </c>
      <c r="R167" s="147">
        <f t="shared" si="22"/>
        <v>0</v>
      </c>
      <c r="S167" s="147">
        <v>0</v>
      </c>
      <c r="T167" s="148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115</v>
      </c>
      <c r="AT167" s="149" t="s">
        <v>111</v>
      </c>
      <c r="AU167" s="149" t="s">
        <v>107</v>
      </c>
      <c r="AY167" s="14" t="s">
        <v>108</v>
      </c>
      <c r="BE167" s="150">
        <f t="shared" si="24"/>
        <v>0</v>
      </c>
      <c r="BF167" s="150">
        <f t="shared" si="25"/>
        <v>0</v>
      </c>
      <c r="BG167" s="150">
        <f t="shared" si="26"/>
        <v>0</v>
      </c>
      <c r="BH167" s="150">
        <f t="shared" si="27"/>
        <v>0</v>
      </c>
      <c r="BI167" s="150">
        <f t="shared" si="28"/>
        <v>0</v>
      </c>
      <c r="BJ167" s="14" t="s">
        <v>107</v>
      </c>
      <c r="BK167" s="151">
        <f t="shared" si="29"/>
        <v>0</v>
      </c>
      <c r="BL167" s="14" t="s">
        <v>115</v>
      </c>
      <c r="BM167" s="149" t="s">
        <v>264</v>
      </c>
    </row>
    <row r="168" spans="1:65" s="2" customFormat="1" ht="21.75" customHeight="1">
      <c r="A168" s="29"/>
      <c r="B168" s="137"/>
      <c r="C168" s="138" t="s">
        <v>265</v>
      </c>
      <c r="D168" s="138" t="s">
        <v>111</v>
      </c>
      <c r="E168" s="139" t="s">
        <v>266</v>
      </c>
      <c r="F168" s="140" t="s">
        <v>267</v>
      </c>
      <c r="G168" s="141" t="s">
        <v>114</v>
      </c>
      <c r="H168" s="142">
        <v>25</v>
      </c>
      <c r="I168" s="143"/>
      <c r="J168" s="142">
        <f t="shared" si="20"/>
        <v>0</v>
      </c>
      <c r="K168" s="144"/>
      <c r="L168" s="30"/>
      <c r="M168" s="145" t="s">
        <v>1</v>
      </c>
      <c r="N168" s="146" t="s">
        <v>36</v>
      </c>
      <c r="O168" s="55"/>
      <c r="P168" s="147">
        <f t="shared" si="21"/>
        <v>0</v>
      </c>
      <c r="Q168" s="147">
        <v>0</v>
      </c>
      <c r="R168" s="147">
        <f t="shared" si="22"/>
        <v>0</v>
      </c>
      <c r="S168" s="147">
        <v>0</v>
      </c>
      <c r="T168" s="148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115</v>
      </c>
      <c r="AT168" s="149" t="s">
        <v>111</v>
      </c>
      <c r="AU168" s="149" t="s">
        <v>107</v>
      </c>
      <c r="AY168" s="14" t="s">
        <v>108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4" t="s">
        <v>107</v>
      </c>
      <c r="BK168" s="151">
        <f t="shared" si="29"/>
        <v>0</v>
      </c>
      <c r="BL168" s="14" t="s">
        <v>115</v>
      </c>
      <c r="BM168" s="149" t="s">
        <v>268</v>
      </c>
    </row>
    <row r="169" spans="1:65" s="2" customFormat="1" ht="21.75" customHeight="1">
      <c r="A169" s="29"/>
      <c r="B169" s="137"/>
      <c r="C169" s="138" t="s">
        <v>190</v>
      </c>
      <c r="D169" s="138" t="s">
        <v>111</v>
      </c>
      <c r="E169" s="139" t="s">
        <v>269</v>
      </c>
      <c r="F169" s="140" t="s">
        <v>270</v>
      </c>
      <c r="G169" s="141" t="s">
        <v>114</v>
      </c>
      <c r="H169" s="142">
        <v>20</v>
      </c>
      <c r="I169" s="143"/>
      <c r="J169" s="142">
        <f t="shared" si="20"/>
        <v>0</v>
      </c>
      <c r="K169" s="144"/>
      <c r="L169" s="30"/>
      <c r="M169" s="145" t="s">
        <v>1</v>
      </c>
      <c r="N169" s="146" t="s">
        <v>36</v>
      </c>
      <c r="O169" s="55"/>
      <c r="P169" s="147">
        <f t="shared" si="21"/>
        <v>0</v>
      </c>
      <c r="Q169" s="147">
        <v>0</v>
      </c>
      <c r="R169" s="147">
        <f t="shared" si="22"/>
        <v>0</v>
      </c>
      <c r="S169" s="147">
        <v>0</v>
      </c>
      <c r="T169" s="148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115</v>
      </c>
      <c r="AT169" s="149" t="s">
        <v>111</v>
      </c>
      <c r="AU169" s="149" t="s">
        <v>107</v>
      </c>
      <c r="AY169" s="14" t="s">
        <v>108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4" t="s">
        <v>107</v>
      </c>
      <c r="BK169" s="151">
        <f t="shared" si="29"/>
        <v>0</v>
      </c>
      <c r="BL169" s="14" t="s">
        <v>115</v>
      </c>
      <c r="BM169" s="149" t="s">
        <v>271</v>
      </c>
    </row>
    <row r="170" spans="1:65" s="2" customFormat="1" ht="21.75" customHeight="1">
      <c r="A170" s="29"/>
      <c r="B170" s="137"/>
      <c r="C170" s="138" t="s">
        <v>272</v>
      </c>
      <c r="D170" s="138" t="s">
        <v>111</v>
      </c>
      <c r="E170" s="139" t="s">
        <v>273</v>
      </c>
      <c r="F170" s="140" t="s">
        <v>274</v>
      </c>
      <c r="G170" s="141" t="s">
        <v>114</v>
      </c>
      <c r="H170" s="142">
        <v>9</v>
      </c>
      <c r="I170" s="143"/>
      <c r="J170" s="142">
        <f t="shared" si="20"/>
        <v>0</v>
      </c>
      <c r="K170" s="144"/>
      <c r="L170" s="30"/>
      <c r="M170" s="145" t="s">
        <v>1</v>
      </c>
      <c r="N170" s="146" t="s">
        <v>36</v>
      </c>
      <c r="O170" s="55"/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115</v>
      </c>
      <c r="AT170" s="149" t="s">
        <v>111</v>
      </c>
      <c r="AU170" s="149" t="s">
        <v>107</v>
      </c>
      <c r="AY170" s="14" t="s">
        <v>108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4" t="s">
        <v>107</v>
      </c>
      <c r="BK170" s="151">
        <f t="shared" si="29"/>
        <v>0</v>
      </c>
      <c r="BL170" s="14" t="s">
        <v>115</v>
      </c>
      <c r="BM170" s="149" t="s">
        <v>275</v>
      </c>
    </row>
    <row r="171" spans="1:65" s="2" customFormat="1" ht="33" customHeight="1">
      <c r="A171" s="29"/>
      <c r="B171" s="137"/>
      <c r="C171" s="152" t="s">
        <v>194</v>
      </c>
      <c r="D171" s="152" t="s">
        <v>120</v>
      </c>
      <c r="E171" s="153" t="s">
        <v>276</v>
      </c>
      <c r="F171" s="154" t="s">
        <v>277</v>
      </c>
      <c r="G171" s="155" t="s">
        <v>215</v>
      </c>
      <c r="H171" s="156">
        <v>40</v>
      </c>
      <c r="I171" s="157"/>
      <c r="J171" s="156">
        <f t="shared" si="20"/>
        <v>0</v>
      </c>
      <c r="K171" s="158"/>
      <c r="L171" s="159"/>
      <c r="M171" s="160" t="s">
        <v>1</v>
      </c>
      <c r="N171" s="161" t="s">
        <v>36</v>
      </c>
      <c r="O171" s="55"/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123</v>
      </c>
      <c r="AT171" s="149" t="s">
        <v>120</v>
      </c>
      <c r="AU171" s="149" t="s">
        <v>107</v>
      </c>
      <c r="AY171" s="14" t="s">
        <v>108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4" t="s">
        <v>107</v>
      </c>
      <c r="BK171" s="151">
        <f t="shared" si="29"/>
        <v>0</v>
      </c>
      <c r="BL171" s="14" t="s">
        <v>115</v>
      </c>
      <c r="BM171" s="149" t="s">
        <v>278</v>
      </c>
    </row>
    <row r="172" spans="1:65" s="2" customFormat="1" ht="21.75" customHeight="1">
      <c r="A172" s="29"/>
      <c r="B172" s="137"/>
      <c r="C172" s="152" t="s">
        <v>279</v>
      </c>
      <c r="D172" s="152" t="s">
        <v>120</v>
      </c>
      <c r="E172" s="153" t="s">
        <v>280</v>
      </c>
      <c r="F172" s="154" t="s">
        <v>281</v>
      </c>
      <c r="G172" s="155" t="s">
        <v>215</v>
      </c>
      <c r="H172" s="156">
        <v>20</v>
      </c>
      <c r="I172" s="157"/>
      <c r="J172" s="156">
        <f t="shared" si="20"/>
        <v>0</v>
      </c>
      <c r="K172" s="158"/>
      <c r="L172" s="159"/>
      <c r="M172" s="160" t="s">
        <v>1</v>
      </c>
      <c r="N172" s="161" t="s">
        <v>36</v>
      </c>
      <c r="O172" s="55"/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123</v>
      </c>
      <c r="AT172" s="149" t="s">
        <v>120</v>
      </c>
      <c r="AU172" s="149" t="s">
        <v>107</v>
      </c>
      <c r="AY172" s="14" t="s">
        <v>108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4" t="s">
        <v>107</v>
      </c>
      <c r="BK172" s="151">
        <f t="shared" si="29"/>
        <v>0</v>
      </c>
      <c r="BL172" s="14" t="s">
        <v>115</v>
      </c>
      <c r="BM172" s="149" t="s">
        <v>282</v>
      </c>
    </row>
    <row r="173" spans="1:65" s="2" customFormat="1" ht="21.75" customHeight="1">
      <c r="A173" s="29"/>
      <c r="B173" s="137"/>
      <c r="C173" s="152" t="s">
        <v>197</v>
      </c>
      <c r="D173" s="152" t="s">
        <v>120</v>
      </c>
      <c r="E173" s="153" t="s">
        <v>283</v>
      </c>
      <c r="F173" s="154" t="s">
        <v>284</v>
      </c>
      <c r="G173" s="155" t="s">
        <v>215</v>
      </c>
      <c r="H173" s="156">
        <v>9</v>
      </c>
      <c r="I173" s="157"/>
      <c r="J173" s="156">
        <f t="shared" si="20"/>
        <v>0</v>
      </c>
      <c r="K173" s="158"/>
      <c r="L173" s="159"/>
      <c r="M173" s="160" t="s">
        <v>1</v>
      </c>
      <c r="N173" s="161" t="s">
        <v>36</v>
      </c>
      <c r="O173" s="55"/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123</v>
      </c>
      <c r="AT173" s="149" t="s">
        <v>120</v>
      </c>
      <c r="AU173" s="149" t="s">
        <v>107</v>
      </c>
      <c r="AY173" s="14" t="s">
        <v>108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4" t="s">
        <v>107</v>
      </c>
      <c r="BK173" s="151">
        <f t="shared" si="29"/>
        <v>0</v>
      </c>
      <c r="BL173" s="14" t="s">
        <v>115</v>
      </c>
      <c r="BM173" s="149" t="s">
        <v>285</v>
      </c>
    </row>
    <row r="174" spans="1:65" s="2" customFormat="1" ht="21.75" customHeight="1">
      <c r="A174" s="29"/>
      <c r="B174" s="137"/>
      <c r="C174" s="152" t="s">
        <v>286</v>
      </c>
      <c r="D174" s="152" t="s">
        <v>120</v>
      </c>
      <c r="E174" s="153" t="s">
        <v>287</v>
      </c>
      <c r="F174" s="154" t="s">
        <v>288</v>
      </c>
      <c r="G174" s="155" t="s">
        <v>215</v>
      </c>
      <c r="H174" s="156">
        <v>4</v>
      </c>
      <c r="I174" s="157"/>
      <c r="J174" s="156">
        <f t="shared" si="20"/>
        <v>0</v>
      </c>
      <c r="K174" s="158"/>
      <c r="L174" s="159"/>
      <c r="M174" s="160" t="s">
        <v>1</v>
      </c>
      <c r="N174" s="161" t="s">
        <v>36</v>
      </c>
      <c r="O174" s="55"/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123</v>
      </c>
      <c r="AT174" s="149" t="s">
        <v>120</v>
      </c>
      <c r="AU174" s="149" t="s">
        <v>107</v>
      </c>
      <c r="AY174" s="14" t="s">
        <v>108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4" t="s">
        <v>107</v>
      </c>
      <c r="BK174" s="151">
        <f t="shared" si="29"/>
        <v>0</v>
      </c>
      <c r="BL174" s="14" t="s">
        <v>115</v>
      </c>
      <c r="BM174" s="149" t="s">
        <v>289</v>
      </c>
    </row>
    <row r="175" spans="1:65" s="2" customFormat="1" ht="21.75" customHeight="1">
      <c r="A175" s="29"/>
      <c r="B175" s="137"/>
      <c r="C175" s="152" t="s">
        <v>201</v>
      </c>
      <c r="D175" s="152" t="s">
        <v>120</v>
      </c>
      <c r="E175" s="153" t="s">
        <v>290</v>
      </c>
      <c r="F175" s="154" t="s">
        <v>291</v>
      </c>
      <c r="G175" s="155" t="s">
        <v>215</v>
      </c>
      <c r="H175" s="156">
        <v>1</v>
      </c>
      <c r="I175" s="157"/>
      <c r="J175" s="156">
        <f t="shared" si="20"/>
        <v>0</v>
      </c>
      <c r="K175" s="158"/>
      <c r="L175" s="159"/>
      <c r="M175" s="160" t="s">
        <v>1</v>
      </c>
      <c r="N175" s="161" t="s">
        <v>36</v>
      </c>
      <c r="O175" s="55"/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123</v>
      </c>
      <c r="AT175" s="149" t="s">
        <v>120</v>
      </c>
      <c r="AU175" s="149" t="s">
        <v>107</v>
      </c>
      <c r="AY175" s="14" t="s">
        <v>108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4" t="s">
        <v>107</v>
      </c>
      <c r="BK175" s="151">
        <f t="shared" si="29"/>
        <v>0</v>
      </c>
      <c r="BL175" s="14" t="s">
        <v>115</v>
      </c>
      <c r="BM175" s="149" t="s">
        <v>292</v>
      </c>
    </row>
    <row r="176" spans="1:65" s="2" customFormat="1" ht="21.75" customHeight="1">
      <c r="A176" s="29"/>
      <c r="B176" s="137"/>
      <c r="C176" s="152" t="s">
        <v>293</v>
      </c>
      <c r="D176" s="152" t="s">
        <v>120</v>
      </c>
      <c r="E176" s="153" t="s">
        <v>294</v>
      </c>
      <c r="F176" s="154" t="s">
        <v>295</v>
      </c>
      <c r="G176" s="155" t="s">
        <v>215</v>
      </c>
      <c r="H176" s="156">
        <v>1</v>
      </c>
      <c r="I176" s="157"/>
      <c r="J176" s="156">
        <f t="shared" si="20"/>
        <v>0</v>
      </c>
      <c r="K176" s="158"/>
      <c r="L176" s="159"/>
      <c r="M176" s="160" t="s">
        <v>1</v>
      </c>
      <c r="N176" s="161" t="s">
        <v>36</v>
      </c>
      <c r="O176" s="55"/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123</v>
      </c>
      <c r="AT176" s="149" t="s">
        <v>120</v>
      </c>
      <c r="AU176" s="149" t="s">
        <v>107</v>
      </c>
      <c r="AY176" s="14" t="s">
        <v>108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4" t="s">
        <v>107</v>
      </c>
      <c r="BK176" s="151">
        <f t="shared" si="29"/>
        <v>0</v>
      </c>
      <c r="BL176" s="14" t="s">
        <v>115</v>
      </c>
      <c r="BM176" s="149" t="s">
        <v>296</v>
      </c>
    </row>
    <row r="177" spans="1:65" s="2" customFormat="1" ht="16.5" customHeight="1">
      <c r="A177" s="29"/>
      <c r="B177" s="137"/>
      <c r="C177" s="152" t="s">
        <v>204</v>
      </c>
      <c r="D177" s="152" t="s">
        <v>120</v>
      </c>
      <c r="E177" s="153" t="s">
        <v>297</v>
      </c>
      <c r="F177" s="154" t="s">
        <v>298</v>
      </c>
      <c r="G177" s="155" t="s">
        <v>215</v>
      </c>
      <c r="H177" s="156">
        <v>3</v>
      </c>
      <c r="I177" s="157"/>
      <c r="J177" s="156">
        <f t="shared" si="20"/>
        <v>0</v>
      </c>
      <c r="K177" s="158"/>
      <c r="L177" s="159"/>
      <c r="M177" s="160" t="s">
        <v>1</v>
      </c>
      <c r="N177" s="161" t="s">
        <v>36</v>
      </c>
      <c r="O177" s="55"/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123</v>
      </c>
      <c r="AT177" s="149" t="s">
        <v>120</v>
      </c>
      <c r="AU177" s="149" t="s">
        <v>107</v>
      </c>
      <c r="AY177" s="14" t="s">
        <v>108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4" t="s">
        <v>107</v>
      </c>
      <c r="BK177" s="151">
        <f t="shared" si="29"/>
        <v>0</v>
      </c>
      <c r="BL177" s="14" t="s">
        <v>115</v>
      </c>
      <c r="BM177" s="149" t="s">
        <v>299</v>
      </c>
    </row>
    <row r="178" spans="1:65" s="2" customFormat="1" ht="16.5" customHeight="1">
      <c r="A178" s="29"/>
      <c r="B178" s="137"/>
      <c r="C178" s="152" t="s">
        <v>300</v>
      </c>
      <c r="D178" s="152" t="s">
        <v>120</v>
      </c>
      <c r="E178" s="153" t="s">
        <v>301</v>
      </c>
      <c r="F178" s="154" t="s">
        <v>302</v>
      </c>
      <c r="G178" s="155" t="s">
        <v>215</v>
      </c>
      <c r="H178" s="156">
        <v>25</v>
      </c>
      <c r="I178" s="157"/>
      <c r="J178" s="156">
        <f t="shared" si="20"/>
        <v>0</v>
      </c>
      <c r="K178" s="158"/>
      <c r="L178" s="159"/>
      <c r="M178" s="160" t="s">
        <v>1</v>
      </c>
      <c r="N178" s="161" t="s">
        <v>36</v>
      </c>
      <c r="O178" s="55"/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123</v>
      </c>
      <c r="AT178" s="149" t="s">
        <v>120</v>
      </c>
      <c r="AU178" s="149" t="s">
        <v>107</v>
      </c>
      <c r="AY178" s="14" t="s">
        <v>108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4" t="s">
        <v>107</v>
      </c>
      <c r="BK178" s="151">
        <f t="shared" si="29"/>
        <v>0</v>
      </c>
      <c r="BL178" s="14" t="s">
        <v>115</v>
      </c>
      <c r="BM178" s="149" t="s">
        <v>303</v>
      </c>
    </row>
    <row r="179" spans="1:65" s="2" customFormat="1" ht="21.75" customHeight="1">
      <c r="A179" s="29"/>
      <c r="B179" s="137"/>
      <c r="C179" s="152" t="s">
        <v>208</v>
      </c>
      <c r="D179" s="152" t="s">
        <v>120</v>
      </c>
      <c r="E179" s="153" t="s">
        <v>304</v>
      </c>
      <c r="F179" s="154" t="s">
        <v>305</v>
      </c>
      <c r="G179" s="155" t="s">
        <v>215</v>
      </c>
      <c r="H179" s="156">
        <v>4</v>
      </c>
      <c r="I179" s="157"/>
      <c r="J179" s="156">
        <f t="shared" si="20"/>
        <v>0</v>
      </c>
      <c r="K179" s="158"/>
      <c r="L179" s="159"/>
      <c r="M179" s="160" t="s">
        <v>1</v>
      </c>
      <c r="N179" s="161" t="s">
        <v>36</v>
      </c>
      <c r="O179" s="55"/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123</v>
      </c>
      <c r="AT179" s="149" t="s">
        <v>120</v>
      </c>
      <c r="AU179" s="149" t="s">
        <v>107</v>
      </c>
      <c r="AY179" s="14" t="s">
        <v>108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4" t="s">
        <v>107</v>
      </c>
      <c r="BK179" s="151">
        <f t="shared" si="29"/>
        <v>0</v>
      </c>
      <c r="BL179" s="14" t="s">
        <v>115</v>
      </c>
      <c r="BM179" s="149" t="s">
        <v>306</v>
      </c>
    </row>
    <row r="180" spans="1:65" s="2" customFormat="1" ht="21.75" customHeight="1">
      <c r="A180" s="29"/>
      <c r="B180" s="137"/>
      <c r="C180" s="152" t="s">
        <v>307</v>
      </c>
      <c r="D180" s="152" t="s">
        <v>120</v>
      </c>
      <c r="E180" s="153" t="s">
        <v>308</v>
      </c>
      <c r="F180" s="154" t="s">
        <v>309</v>
      </c>
      <c r="G180" s="155" t="s">
        <v>215</v>
      </c>
      <c r="H180" s="156">
        <v>3</v>
      </c>
      <c r="I180" s="157"/>
      <c r="J180" s="156">
        <f t="shared" si="20"/>
        <v>0</v>
      </c>
      <c r="K180" s="158"/>
      <c r="L180" s="159"/>
      <c r="M180" s="160" t="s">
        <v>1</v>
      </c>
      <c r="N180" s="161" t="s">
        <v>36</v>
      </c>
      <c r="O180" s="55"/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123</v>
      </c>
      <c r="AT180" s="149" t="s">
        <v>120</v>
      </c>
      <c r="AU180" s="149" t="s">
        <v>107</v>
      </c>
      <c r="AY180" s="14" t="s">
        <v>108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4" t="s">
        <v>107</v>
      </c>
      <c r="BK180" s="151">
        <f t="shared" si="29"/>
        <v>0</v>
      </c>
      <c r="BL180" s="14" t="s">
        <v>115</v>
      </c>
      <c r="BM180" s="149" t="s">
        <v>310</v>
      </c>
    </row>
    <row r="181" spans="1:65" s="2" customFormat="1" ht="16.5" customHeight="1">
      <c r="A181" s="29"/>
      <c r="B181" s="137"/>
      <c r="C181" s="152" t="s">
        <v>211</v>
      </c>
      <c r="D181" s="152" t="s">
        <v>120</v>
      </c>
      <c r="E181" s="153" t="s">
        <v>311</v>
      </c>
      <c r="F181" s="154" t="s">
        <v>312</v>
      </c>
      <c r="G181" s="155" t="s">
        <v>215</v>
      </c>
      <c r="H181" s="156">
        <v>1</v>
      </c>
      <c r="I181" s="157"/>
      <c r="J181" s="156">
        <f t="shared" si="20"/>
        <v>0</v>
      </c>
      <c r="K181" s="158"/>
      <c r="L181" s="159"/>
      <c r="M181" s="160" t="s">
        <v>1</v>
      </c>
      <c r="N181" s="161" t="s">
        <v>36</v>
      </c>
      <c r="O181" s="55"/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123</v>
      </c>
      <c r="AT181" s="149" t="s">
        <v>120</v>
      </c>
      <c r="AU181" s="149" t="s">
        <v>107</v>
      </c>
      <c r="AY181" s="14" t="s">
        <v>108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4" t="s">
        <v>107</v>
      </c>
      <c r="BK181" s="151">
        <f t="shared" si="29"/>
        <v>0</v>
      </c>
      <c r="BL181" s="14" t="s">
        <v>115</v>
      </c>
      <c r="BM181" s="149" t="s">
        <v>313</v>
      </c>
    </row>
    <row r="182" spans="1:65" s="2" customFormat="1" ht="21.75" customHeight="1">
      <c r="A182" s="29"/>
      <c r="B182" s="137"/>
      <c r="C182" s="152" t="s">
        <v>314</v>
      </c>
      <c r="D182" s="152" t="s">
        <v>120</v>
      </c>
      <c r="E182" s="153" t="s">
        <v>315</v>
      </c>
      <c r="F182" s="154" t="s">
        <v>316</v>
      </c>
      <c r="G182" s="155" t="s">
        <v>215</v>
      </c>
      <c r="H182" s="156">
        <v>1</v>
      </c>
      <c r="I182" s="157"/>
      <c r="J182" s="156">
        <f t="shared" si="20"/>
        <v>0</v>
      </c>
      <c r="K182" s="158"/>
      <c r="L182" s="159"/>
      <c r="M182" s="160" t="s">
        <v>1</v>
      </c>
      <c r="N182" s="161" t="s">
        <v>36</v>
      </c>
      <c r="O182" s="55"/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123</v>
      </c>
      <c r="AT182" s="149" t="s">
        <v>120</v>
      </c>
      <c r="AU182" s="149" t="s">
        <v>107</v>
      </c>
      <c r="AY182" s="14" t="s">
        <v>108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4" t="s">
        <v>107</v>
      </c>
      <c r="BK182" s="151">
        <f t="shared" si="29"/>
        <v>0</v>
      </c>
      <c r="BL182" s="14" t="s">
        <v>115</v>
      </c>
      <c r="BM182" s="149" t="s">
        <v>317</v>
      </c>
    </row>
    <row r="183" spans="1:65" s="2" customFormat="1" ht="21.75" customHeight="1">
      <c r="A183" s="29"/>
      <c r="B183" s="137"/>
      <c r="C183" s="152" t="s">
        <v>216</v>
      </c>
      <c r="D183" s="152" t="s">
        <v>120</v>
      </c>
      <c r="E183" s="153" t="s">
        <v>318</v>
      </c>
      <c r="F183" s="154" t="s">
        <v>319</v>
      </c>
      <c r="G183" s="155" t="s">
        <v>215</v>
      </c>
      <c r="H183" s="156">
        <v>1</v>
      </c>
      <c r="I183" s="157"/>
      <c r="J183" s="156">
        <f t="shared" si="20"/>
        <v>0</v>
      </c>
      <c r="K183" s="158"/>
      <c r="L183" s="159"/>
      <c r="M183" s="160" t="s">
        <v>1</v>
      </c>
      <c r="N183" s="161" t="s">
        <v>36</v>
      </c>
      <c r="O183" s="55"/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9" t="s">
        <v>123</v>
      </c>
      <c r="AT183" s="149" t="s">
        <v>120</v>
      </c>
      <c r="AU183" s="149" t="s">
        <v>107</v>
      </c>
      <c r="AY183" s="14" t="s">
        <v>108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4" t="s">
        <v>107</v>
      </c>
      <c r="BK183" s="151">
        <f t="shared" si="29"/>
        <v>0</v>
      </c>
      <c r="BL183" s="14" t="s">
        <v>115</v>
      </c>
      <c r="BM183" s="149" t="s">
        <v>320</v>
      </c>
    </row>
    <row r="184" spans="1:65" s="2" customFormat="1" ht="16.5" customHeight="1">
      <c r="A184" s="29"/>
      <c r="B184" s="137"/>
      <c r="C184" s="138" t="s">
        <v>321</v>
      </c>
      <c r="D184" s="138" t="s">
        <v>111</v>
      </c>
      <c r="E184" s="139" t="s">
        <v>322</v>
      </c>
      <c r="F184" s="140" t="s">
        <v>323</v>
      </c>
      <c r="G184" s="141" t="s">
        <v>215</v>
      </c>
      <c r="H184" s="142">
        <v>1</v>
      </c>
      <c r="I184" s="143"/>
      <c r="J184" s="142">
        <f t="shared" si="20"/>
        <v>0</v>
      </c>
      <c r="K184" s="144"/>
      <c r="L184" s="30"/>
      <c r="M184" s="145" t="s">
        <v>1</v>
      </c>
      <c r="N184" s="146" t="s">
        <v>36</v>
      </c>
      <c r="O184" s="55"/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115</v>
      </c>
      <c r="AT184" s="149" t="s">
        <v>111</v>
      </c>
      <c r="AU184" s="149" t="s">
        <v>107</v>
      </c>
      <c r="AY184" s="14" t="s">
        <v>108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4" t="s">
        <v>107</v>
      </c>
      <c r="BK184" s="151">
        <f t="shared" si="29"/>
        <v>0</v>
      </c>
      <c r="BL184" s="14" t="s">
        <v>115</v>
      </c>
      <c r="BM184" s="149" t="s">
        <v>324</v>
      </c>
    </row>
    <row r="185" spans="1:65" s="2" customFormat="1" ht="21.75" customHeight="1">
      <c r="A185" s="29"/>
      <c r="B185" s="137"/>
      <c r="C185" s="138" t="s">
        <v>219</v>
      </c>
      <c r="D185" s="138" t="s">
        <v>111</v>
      </c>
      <c r="E185" s="139" t="s">
        <v>325</v>
      </c>
      <c r="F185" s="140" t="s">
        <v>326</v>
      </c>
      <c r="G185" s="141" t="s">
        <v>215</v>
      </c>
      <c r="H185" s="142">
        <v>1</v>
      </c>
      <c r="I185" s="143"/>
      <c r="J185" s="142">
        <f t="shared" si="20"/>
        <v>0</v>
      </c>
      <c r="K185" s="144"/>
      <c r="L185" s="30"/>
      <c r="M185" s="145" t="s">
        <v>1</v>
      </c>
      <c r="N185" s="146" t="s">
        <v>36</v>
      </c>
      <c r="O185" s="55"/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115</v>
      </c>
      <c r="AT185" s="149" t="s">
        <v>111</v>
      </c>
      <c r="AU185" s="149" t="s">
        <v>107</v>
      </c>
      <c r="AY185" s="14" t="s">
        <v>108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4" t="s">
        <v>107</v>
      </c>
      <c r="BK185" s="151">
        <f t="shared" si="29"/>
        <v>0</v>
      </c>
      <c r="BL185" s="14" t="s">
        <v>115</v>
      </c>
      <c r="BM185" s="149" t="s">
        <v>327</v>
      </c>
    </row>
    <row r="186" spans="1:65" s="2" customFormat="1" ht="21.75" customHeight="1">
      <c r="A186" s="29"/>
      <c r="B186" s="137"/>
      <c r="C186" s="138" t="s">
        <v>328</v>
      </c>
      <c r="D186" s="138" t="s">
        <v>111</v>
      </c>
      <c r="E186" s="139" t="s">
        <v>329</v>
      </c>
      <c r="F186" s="140" t="s">
        <v>330</v>
      </c>
      <c r="G186" s="141" t="s">
        <v>215</v>
      </c>
      <c r="H186" s="142">
        <v>1</v>
      </c>
      <c r="I186" s="143"/>
      <c r="J186" s="142">
        <f t="shared" si="20"/>
        <v>0</v>
      </c>
      <c r="K186" s="144"/>
      <c r="L186" s="30"/>
      <c r="M186" s="145" t="s">
        <v>1</v>
      </c>
      <c r="N186" s="146" t="s">
        <v>36</v>
      </c>
      <c r="O186" s="55"/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115</v>
      </c>
      <c r="AT186" s="149" t="s">
        <v>111</v>
      </c>
      <c r="AU186" s="149" t="s">
        <v>107</v>
      </c>
      <c r="AY186" s="14" t="s">
        <v>108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4" t="s">
        <v>107</v>
      </c>
      <c r="BK186" s="151">
        <f t="shared" si="29"/>
        <v>0</v>
      </c>
      <c r="BL186" s="14" t="s">
        <v>115</v>
      </c>
      <c r="BM186" s="149" t="s">
        <v>331</v>
      </c>
    </row>
    <row r="187" spans="1:65" s="2" customFormat="1" ht="16.5" customHeight="1">
      <c r="A187" s="29"/>
      <c r="B187" s="137"/>
      <c r="C187" s="138" t="s">
        <v>224</v>
      </c>
      <c r="D187" s="138" t="s">
        <v>111</v>
      </c>
      <c r="E187" s="139" t="s">
        <v>332</v>
      </c>
      <c r="F187" s="140" t="s">
        <v>333</v>
      </c>
      <c r="G187" s="141" t="s">
        <v>215</v>
      </c>
      <c r="H187" s="142">
        <v>75</v>
      </c>
      <c r="I187" s="143"/>
      <c r="J187" s="142">
        <f t="shared" si="20"/>
        <v>0</v>
      </c>
      <c r="K187" s="144"/>
      <c r="L187" s="30"/>
      <c r="M187" s="145" t="s">
        <v>1</v>
      </c>
      <c r="N187" s="146" t="s">
        <v>36</v>
      </c>
      <c r="O187" s="55"/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115</v>
      </c>
      <c r="AT187" s="149" t="s">
        <v>111</v>
      </c>
      <c r="AU187" s="149" t="s">
        <v>107</v>
      </c>
      <c r="AY187" s="14" t="s">
        <v>108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4" t="s">
        <v>107</v>
      </c>
      <c r="BK187" s="151">
        <f t="shared" si="29"/>
        <v>0</v>
      </c>
      <c r="BL187" s="14" t="s">
        <v>115</v>
      </c>
      <c r="BM187" s="149" t="s">
        <v>334</v>
      </c>
    </row>
    <row r="188" spans="1:65" s="2" customFormat="1" ht="33" customHeight="1">
      <c r="A188" s="29"/>
      <c r="B188" s="137"/>
      <c r="C188" s="138" t="s">
        <v>335</v>
      </c>
      <c r="D188" s="138" t="s">
        <v>111</v>
      </c>
      <c r="E188" s="139" t="s">
        <v>336</v>
      </c>
      <c r="F188" s="140" t="s">
        <v>337</v>
      </c>
      <c r="G188" s="141" t="s">
        <v>215</v>
      </c>
      <c r="H188" s="142">
        <v>56</v>
      </c>
      <c r="I188" s="143"/>
      <c r="J188" s="142">
        <f t="shared" si="20"/>
        <v>0</v>
      </c>
      <c r="K188" s="144"/>
      <c r="L188" s="30"/>
      <c r="M188" s="145" t="s">
        <v>1</v>
      </c>
      <c r="N188" s="146" t="s">
        <v>36</v>
      </c>
      <c r="O188" s="55"/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9" t="s">
        <v>115</v>
      </c>
      <c r="AT188" s="149" t="s">
        <v>111</v>
      </c>
      <c r="AU188" s="149" t="s">
        <v>107</v>
      </c>
      <c r="AY188" s="14" t="s">
        <v>108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4" t="s">
        <v>107</v>
      </c>
      <c r="BK188" s="151">
        <f t="shared" si="29"/>
        <v>0</v>
      </c>
      <c r="BL188" s="14" t="s">
        <v>115</v>
      </c>
      <c r="BM188" s="149" t="s">
        <v>338</v>
      </c>
    </row>
    <row r="189" spans="1:65" s="2" customFormat="1" ht="33" customHeight="1">
      <c r="A189" s="29"/>
      <c r="B189" s="137"/>
      <c r="C189" s="138" t="s">
        <v>227</v>
      </c>
      <c r="D189" s="138" t="s">
        <v>111</v>
      </c>
      <c r="E189" s="139" t="s">
        <v>339</v>
      </c>
      <c r="F189" s="140" t="s">
        <v>340</v>
      </c>
      <c r="G189" s="141" t="s">
        <v>215</v>
      </c>
      <c r="H189" s="142">
        <v>11</v>
      </c>
      <c r="I189" s="143"/>
      <c r="J189" s="142">
        <f t="shared" si="20"/>
        <v>0</v>
      </c>
      <c r="K189" s="144"/>
      <c r="L189" s="30"/>
      <c r="M189" s="145" t="s">
        <v>1</v>
      </c>
      <c r="N189" s="146" t="s">
        <v>36</v>
      </c>
      <c r="O189" s="55"/>
      <c r="P189" s="147">
        <f t="shared" si="21"/>
        <v>0</v>
      </c>
      <c r="Q189" s="147">
        <v>0</v>
      </c>
      <c r="R189" s="147">
        <f t="shared" si="22"/>
        <v>0</v>
      </c>
      <c r="S189" s="147">
        <v>0</v>
      </c>
      <c r="T189" s="148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115</v>
      </c>
      <c r="AT189" s="149" t="s">
        <v>111</v>
      </c>
      <c r="AU189" s="149" t="s">
        <v>107</v>
      </c>
      <c r="AY189" s="14" t="s">
        <v>108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4" t="s">
        <v>107</v>
      </c>
      <c r="BK189" s="151">
        <f t="shared" si="29"/>
        <v>0</v>
      </c>
      <c r="BL189" s="14" t="s">
        <v>115</v>
      </c>
      <c r="BM189" s="149" t="s">
        <v>341</v>
      </c>
    </row>
    <row r="190" spans="1:65" s="2" customFormat="1" ht="33" customHeight="1">
      <c r="A190" s="29"/>
      <c r="B190" s="137"/>
      <c r="C190" s="138" t="s">
        <v>342</v>
      </c>
      <c r="D190" s="138" t="s">
        <v>111</v>
      </c>
      <c r="E190" s="139" t="s">
        <v>343</v>
      </c>
      <c r="F190" s="140" t="s">
        <v>344</v>
      </c>
      <c r="G190" s="141" t="s">
        <v>215</v>
      </c>
      <c r="H190" s="142">
        <v>16</v>
      </c>
      <c r="I190" s="143"/>
      <c r="J190" s="142">
        <f t="shared" si="20"/>
        <v>0</v>
      </c>
      <c r="K190" s="144"/>
      <c r="L190" s="30"/>
      <c r="M190" s="145" t="s">
        <v>1</v>
      </c>
      <c r="N190" s="146" t="s">
        <v>36</v>
      </c>
      <c r="O190" s="55"/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115</v>
      </c>
      <c r="AT190" s="149" t="s">
        <v>111</v>
      </c>
      <c r="AU190" s="149" t="s">
        <v>107</v>
      </c>
      <c r="AY190" s="14" t="s">
        <v>108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4" t="s">
        <v>107</v>
      </c>
      <c r="BK190" s="151">
        <f t="shared" si="29"/>
        <v>0</v>
      </c>
      <c r="BL190" s="14" t="s">
        <v>115</v>
      </c>
      <c r="BM190" s="149" t="s">
        <v>345</v>
      </c>
    </row>
    <row r="191" spans="1:65" s="2" customFormat="1" ht="33" customHeight="1">
      <c r="A191" s="29"/>
      <c r="B191" s="137"/>
      <c r="C191" s="138" t="s">
        <v>231</v>
      </c>
      <c r="D191" s="138" t="s">
        <v>111</v>
      </c>
      <c r="E191" s="139" t="s">
        <v>346</v>
      </c>
      <c r="F191" s="140" t="s">
        <v>347</v>
      </c>
      <c r="G191" s="141" t="s">
        <v>215</v>
      </c>
      <c r="H191" s="142">
        <v>10</v>
      </c>
      <c r="I191" s="143"/>
      <c r="J191" s="142">
        <f t="shared" si="20"/>
        <v>0</v>
      </c>
      <c r="K191" s="144"/>
      <c r="L191" s="30"/>
      <c r="M191" s="145" t="s">
        <v>1</v>
      </c>
      <c r="N191" s="146" t="s">
        <v>36</v>
      </c>
      <c r="O191" s="55"/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9" t="s">
        <v>115</v>
      </c>
      <c r="AT191" s="149" t="s">
        <v>111</v>
      </c>
      <c r="AU191" s="149" t="s">
        <v>107</v>
      </c>
      <c r="AY191" s="14" t="s">
        <v>108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4" t="s">
        <v>107</v>
      </c>
      <c r="BK191" s="151">
        <f t="shared" si="29"/>
        <v>0</v>
      </c>
      <c r="BL191" s="14" t="s">
        <v>115</v>
      </c>
      <c r="BM191" s="149" t="s">
        <v>348</v>
      </c>
    </row>
    <row r="192" spans="1:65" s="2" customFormat="1" ht="33" customHeight="1">
      <c r="A192" s="29"/>
      <c r="B192" s="137"/>
      <c r="C192" s="138" t="s">
        <v>349</v>
      </c>
      <c r="D192" s="138" t="s">
        <v>111</v>
      </c>
      <c r="E192" s="139" t="s">
        <v>350</v>
      </c>
      <c r="F192" s="140" t="s">
        <v>351</v>
      </c>
      <c r="G192" s="141" t="s">
        <v>215</v>
      </c>
      <c r="H192" s="142">
        <v>4</v>
      </c>
      <c r="I192" s="143"/>
      <c r="J192" s="142">
        <f t="shared" si="20"/>
        <v>0</v>
      </c>
      <c r="K192" s="144"/>
      <c r="L192" s="30"/>
      <c r="M192" s="145" t="s">
        <v>1</v>
      </c>
      <c r="N192" s="146" t="s">
        <v>36</v>
      </c>
      <c r="O192" s="55"/>
      <c r="P192" s="147">
        <f t="shared" si="21"/>
        <v>0</v>
      </c>
      <c r="Q192" s="147">
        <v>0</v>
      </c>
      <c r="R192" s="147">
        <f t="shared" si="22"/>
        <v>0</v>
      </c>
      <c r="S192" s="147">
        <v>0</v>
      </c>
      <c r="T192" s="148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115</v>
      </c>
      <c r="AT192" s="149" t="s">
        <v>111</v>
      </c>
      <c r="AU192" s="149" t="s">
        <v>107</v>
      </c>
      <c r="AY192" s="14" t="s">
        <v>108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4" t="s">
        <v>107</v>
      </c>
      <c r="BK192" s="151">
        <f t="shared" si="29"/>
        <v>0</v>
      </c>
      <c r="BL192" s="14" t="s">
        <v>115</v>
      </c>
      <c r="BM192" s="149" t="s">
        <v>352</v>
      </c>
    </row>
    <row r="193" spans="1:65" s="2" customFormat="1" ht="16.5" customHeight="1">
      <c r="A193" s="29"/>
      <c r="B193" s="137"/>
      <c r="C193" s="138" t="s">
        <v>236</v>
      </c>
      <c r="D193" s="138" t="s">
        <v>111</v>
      </c>
      <c r="E193" s="139" t="s">
        <v>353</v>
      </c>
      <c r="F193" s="140" t="s">
        <v>354</v>
      </c>
      <c r="G193" s="141" t="s">
        <v>215</v>
      </c>
      <c r="H193" s="142">
        <v>2</v>
      </c>
      <c r="I193" s="143"/>
      <c r="J193" s="142">
        <f t="shared" si="20"/>
        <v>0</v>
      </c>
      <c r="K193" s="144"/>
      <c r="L193" s="30"/>
      <c r="M193" s="145" t="s">
        <v>1</v>
      </c>
      <c r="N193" s="146" t="s">
        <v>36</v>
      </c>
      <c r="O193" s="55"/>
      <c r="P193" s="147">
        <f t="shared" si="21"/>
        <v>0</v>
      </c>
      <c r="Q193" s="147">
        <v>0</v>
      </c>
      <c r="R193" s="147">
        <f t="shared" si="22"/>
        <v>0</v>
      </c>
      <c r="S193" s="147">
        <v>0</v>
      </c>
      <c r="T193" s="148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115</v>
      </c>
      <c r="AT193" s="149" t="s">
        <v>111</v>
      </c>
      <c r="AU193" s="149" t="s">
        <v>107</v>
      </c>
      <c r="AY193" s="14" t="s">
        <v>108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4" t="s">
        <v>107</v>
      </c>
      <c r="BK193" s="151">
        <f t="shared" si="29"/>
        <v>0</v>
      </c>
      <c r="BL193" s="14" t="s">
        <v>115</v>
      </c>
      <c r="BM193" s="149" t="s">
        <v>355</v>
      </c>
    </row>
    <row r="194" spans="1:65" s="2" customFormat="1" ht="21.75" customHeight="1">
      <c r="A194" s="29"/>
      <c r="B194" s="137"/>
      <c r="C194" s="138" t="s">
        <v>356</v>
      </c>
      <c r="D194" s="138" t="s">
        <v>111</v>
      </c>
      <c r="E194" s="139" t="s">
        <v>357</v>
      </c>
      <c r="F194" s="140" t="s">
        <v>358</v>
      </c>
      <c r="G194" s="141" t="s">
        <v>359</v>
      </c>
      <c r="H194" s="142">
        <v>2</v>
      </c>
      <c r="I194" s="143"/>
      <c r="J194" s="142">
        <f t="shared" si="20"/>
        <v>0</v>
      </c>
      <c r="K194" s="144"/>
      <c r="L194" s="30"/>
      <c r="M194" s="145" t="s">
        <v>1</v>
      </c>
      <c r="N194" s="146" t="s">
        <v>36</v>
      </c>
      <c r="O194" s="55"/>
      <c r="P194" s="147">
        <f t="shared" si="21"/>
        <v>0</v>
      </c>
      <c r="Q194" s="147">
        <v>0</v>
      </c>
      <c r="R194" s="147">
        <f t="shared" si="22"/>
        <v>0</v>
      </c>
      <c r="S194" s="147">
        <v>0</v>
      </c>
      <c r="T194" s="148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9" t="s">
        <v>115</v>
      </c>
      <c r="AT194" s="149" t="s">
        <v>111</v>
      </c>
      <c r="AU194" s="149" t="s">
        <v>107</v>
      </c>
      <c r="AY194" s="14" t="s">
        <v>108</v>
      </c>
      <c r="BE194" s="150">
        <f t="shared" si="24"/>
        <v>0</v>
      </c>
      <c r="BF194" s="150">
        <f t="shared" si="25"/>
        <v>0</v>
      </c>
      <c r="BG194" s="150">
        <f t="shared" si="26"/>
        <v>0</v>
      </c>
      <c r="BH194" s="150">
        <f t="shared" si="27"/>
        <v>0</v>
      </c>
      <c r="BI194" s="150">
        <f t="shared" si="28"/>
        <v>0</v>
      </c>
      <c r="BJ194" s="14" t="s">
        <v>107</v>
      </c>
      <c r="BK194" s="151">
        <f t="shared" si="29"/>
        <v>0</v>
      </c>
      <c r="BL194" s="14" t="s">
        <v>115</v>
      </c>
      <c r="BM194" s="149" t="s">
        <v>360</v>
      </c>
    </row>
    <row r="195" spans="1:65" s="2" customFormat="1" ht="21.75" customHeight="1">
      <c r="A195" s="29"/>
      <c r="B195" s="137"/>
      <c r="C195" s="138" t="s">
        <v>240</v>
      </c>
      <c r="D195" s="138" t="s">
        <v>111</v>
      </c>
      <c r="E195" s="139" t="s">
        <v>361</v>
      </c>
      <c r="F195" s="140" t="s">
        <v>362</v>
      </c>
      <c r="G195" s="141" t="s">
        <v>363</v>
      </c>
      <c r="H195" s="142">
        <v>2</v>
      </c>
      <c r="I195" s="143"/>
      <c r="J195" s="142">
        <f t="shared" si="20"/>
        <v>0</v>
      </c>
      <c r="K195" s="144"/>
      <c r="L195" s="30"/>
      <c r="M195" s="145" t="s">
        <v>1</v>
      </c>
      <c r="N195" s="146" t="s">
        <v>36</v>
      </c>
      <c r="O195" s="55"/>
      <c r="P195" s="147">
        <f t="shared" si="21"/>
        <v>0</v>
      </c>
      <c r="Q195" s="147">
        <v>0</v>
      </c>
      <c r="R195" s="147">
        <f t="shared" si="22"/>
        <v>0</v>
      </c>
      <c r="S195" s="147">
        <v>0</v>
      </c>
      <c r="T195" s="148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115</v>
      </c>
      <c r="AT195" s="149" t="s">
        <v>111</v>
      </c>
      <c r="AU195" s="149" t="s">
        <v>107</v>
      </c>
      <c r="AY195" s="14" t="s">
        <v>108</v>
      </c>
      <c r="BE195" s="150">
        <f t="shared" si="24"/>
        <v>0</v>
      </c>
      <c r="BF195" s="150">
        <f t="shared" si="25"/>
        <v>0</v>
      </c>
      <c r="BG195" s="150">
        <f t="shared" si="26"/>
        <v>0</v>
      </c>
      <c r="BH195" s="150">
        <f t="shared" si="27"/>
        <v>0</v>
      </c>
      <c r="BI195" s="150">
        <f t="shared" si="28"/>
        <v>0</v>
      </c>
      <c r="BJ195" s="14" t="s">
        <v>107</v>
      </c>
      <c r="BK195" s="151">
        <f t="shared" si="29"/>
        <v>0</v>
      </c>
      <c r="BL195" s="14" t="s">
        <v>115</v>
      </c>
      <c r="BM195" s="149" t="s">
        <v>364</v>
      </c>
    </row>
    <row r="196" spans="1:65" s="2" customFormat="1" ht="21.75" customHeight="1">
      <c r="A196" s="29"/>
      <c r="B196" s="137"/>
      <c r="C196" s="138" t="s">
        <v>365</v>
      </c>
      <c r="D196" s="138" t="s">
        <v>111</v>
      </c>
      <c r="E196" s="139" t="s">
        <v>366</v>
      </c>
      <c r="F196" s="140" t="s">
        <v>367</v>
      </c>
      <c r="G196" s="141" t="s">
        <v>114</v>
      </c>
      <c r="H196" s="142">
        <v>219</v>
      </c>
      <c r="I196" s="143"/>
      <c r="J196" s="142">
        <f t="shared" si="20"/>
        <v>0</v>
      </c>
      <c r="K196" s="144"/>
      <c r="L196" s="30"/>
      <c r="M196" s="145" t="s">
        <v>1</v>
      </c>
      <c r="N196" s="146" t="s">
        <v>36</v>
      </c>
      <c r="O196" s="55"/>
      <c r="P196" s="147">
        <f t="shared" si="21"/>
        <v>0</v>
      </c>
      <c r="Q196" s="147">
        <v>0</v>
      </c>
      <c r="R196" s="147">
        <f t="shared" si="22"/>
        <v>0</v>
      </c>
      <c r="S196" s="147">
        <v>0</v>
      </c>
      <c r="T196" s="148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9" t="s">
        <v>115</v>
      </c>
      <c r="AT196" s="149" t="s">
        <v>111</v>
      </c>
      <c r="AU196" s="149" t="s">
        <v>107</v>
      </c>
      <c r="AY196" s="14" t="s">
        <v>108</v>
      </c>
      <c r="BE196" s="150">
        <f t="shared" si="24"/>
        <v>0</v>
      </c>
      <c r="BF196" s="150">
        <f t="shared" si="25"/>
        <v>0</v>
      </c>
      <c r="BG196" s="150">
        <f t="shared" si="26"/>
        <v>0</v>
      </c>
      <c r="BH196" s="150">
        <f t="shared" si="27"/>
        <v>0</v>
      </c>
      <c r="BI196" s="150">
        <f t="shared" si="28"/>
        <v>0</v>
      </c>
      <c r="BJ196" s="14" t="s">
        <v>107</v>
      </c>
      <c r="BK196" s="151">
        <f t="shared" si="29"/>
        <v>0</v>
      </c>
      <c r="BL196" s="14" t="s">
        <v>115</v>
      </c>
      <c r="BM196" s="149" t="s">
        <v>368</v>
      </c>
    </row>
    <row r="197" spans="1:65" s="2" customFormat="1" ht="21.75" customHeight="1">
      <c r="A197" s="29"/>
      <c r="B197" s="137"/>
      <c r="C197" s="138" t="s">
        <v>243</v>
      </c>
      <c r="D197" s="138" t="s">
        <v>111</v>
      </c>
      <c r="E197" s="139" t="s">
        <v>369</v>
      </c>
      <c r="F197" s="140" t="s">
        <v>370</v>
      </c>
      <c r="G197" s="141" t="s">
        <v>114</v>
      </c>
      <c r="H197" s="142">
        <v>85.5</v>
      </c>
      <c r="I197" s="143"/>
      <c r="J197" s="142">
        <f t="shared" si="20"/>
        <v>0</v>
      </c>
      <c r="K197" s="144"/>
      <c r="L197" s="30"/>
      <c r="M197" s="145" t="s">
        <v>1</v>
      </c>
      <c r="N197" s="146" t="s">
        <v>36</v>
      </c>
      <c r="O197" s="55"/>
      <c r="P197" s="147">
        <f t="shared" si="21"/>
        <v>0</v>
      </c>
      <c r="Q197" s="147">
        <v>0</v>
      </c>
      <c r="R197" s="147">
        <f t="shared" si="22"/>
        <v>0</v>
      </c>
      <c r="S197" s="147">
        <v>0</v>
      </c>
      <c r="T197" s="148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115</v>
      </c>
      <c r="AT197" s="149" t="s">
        <v>111</v>
      </c>
      <c r="AU197" s="149" t="s">
        <v>107</v>
      </c>
      <c r="AY197" s="14" t="s">
        <v>108</v>
      </c>
      <c r="BE197" s="150">
        <f t="shared" si="24"/>
        <v>0</v>
      </c>
      <c r="BF197" s="150">
        <f t="shared" si="25"/>
        <v>0</v>
      </c>
      <c r="BG197" s="150">
        <f t="shared" si="26"/>
        <v>0</v>
      </c>
      <c r="BH197" s="150">
        <f t="shared" si="27"/>
        <v>0</v>
      </c>
      <c r="BI197" s="150">
        <f t="shared" si="28"/>
        <v>0</v>
      </c>
      <c r="BJ197" s="14" t="s">
        <v>107</v>
      </c>
      <c r="BK197" s="151">
        <f t="shared" si="29"/>
        <v>0</v>
      </c>
      <c r="BL197" s="14" t="s">
        <v>115</v>
      </c>
      <c r="BM197" s="149" t="s">
        <v>371</v>
      </c>
    </row>
    <row r="198" spans="1:65" s="2" customFormat="1" ht="21.75" customHeight="1">
      <c r="A198" s="29"/>
      <c r="B198" s="137"/>
      <c r="C198" s="138" t="s">
        <v>372</v>
      </c>
      <c r="D198" s="138" t="s">
        <v>111</v>
      </c>
      <c r="E198" s="139" t="s">
        <v>373</v>
      </c>
      <c r="F198" s="140" t="s">
        <v>374</v>
      </c>
      <c r="G198" s="141" t="s">
        <v>114</v>
      </c>
      <c r="H198" s="142">
        <v>304.5</v>
      </c>
      <c r="I198" s="143"/>
      <c r="J198" s="142">
        <f t="shared" si="20"/>
        <v>0</v>
      </c>
      <c r="K198" s="144"/>
      <c r="L198" s="30"/>
      <c r="M198" s="145" t="s">
        <v>1</v>
      </c>
      <c r="N198" s="146" t="s">
        <v>36</v>
      </c>
      <c r="O198" s="55"/>
      <c r="P198" s="147">
        <f t="shared" si="21"/>
        <v>0</v>
      </c>
      <c r="Q198" s="147">
        <v>0</v>
      </c>
      <c r="R198" s="147">
        <f t="shared" si="22"/>
        <v>0</v>
      </c>
      <c r="S198" s="147">
        <v>0</v>
      </c>
      <c r="T198" s="148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115</v>
      </c>
      <c r="AT198" s="149" t="s">
        <v>111</v>
      </c>
      <c r="AU198" s="149" t="s">
        <v>107</v>
      </c>
      <c r="AY198" s="14" t="s">
        <v>108</v>
      </c>
      <c r="BE198" s="150">
        <f t="shared" si="24"/>
        <v>0</v>
      </c>
      <c r="BF198" s="150">
        <f t="shared" si="25"/>
        <v>0</v>
      </c>
      <c r="BG198" s="150">
        <f t="shared" si="26"/>
        <v>0</v>
      </c>
      <c r="BH198" s="150">
        <f t="shared" si="27"/>
        <v>0</v>
      </c>
      <c r="BI198" s="150">
        <f t="shared" si="28"/>
        <v>0</v>
      </c>
      <c r="BJ198" s="14" t="s">
        <v>107</v>
      </c>
      <c r="BK198" s="151">
        <f t="shared" si="29"/>
        <v>0</v>
      </c>
      <c r="BL198" s="14" t="s">
        <v>115</v>
      </c>
      <c r="BM198" s="149" t="s">
        <v>375</v>
      </c>
    </row>
    <row r="199" spans="1:65" s="2" customFormat="1" ht="21.75" customHeight="1">
      <c r="A199" s="29"/>
      <c r="B199" s="137"/>
      <c r="C199" s="138" t="s">
        <v>247</v>
      </c>
      <c r="D199" s="138" t="s">
        <v>111</v>
      </c>
      <c r="E199" s="139" t="s">
        <v>376</v>
      </c>
      <c r="F199" s="140" t="s">
        <v>377</v>
      </c>
      <c r="G199" s="141" t="s">
        <v>173</v>
      </c>
      <c r="H199" s="142">
        <v>13.826000000000001</v>
      </c>
      <c r="I199" s="143"/>
      <c r="J199" s="142">
        <f t="shared" si="20"/>
        <v>0</v>
      </c>
      <c r="K199" s="144"/>
      <c r="L199" s="30"/>
      <c r="M199" s="145" t="s">
        <v>1</v>
      </c>
      <c r="N199" s="146" t="s">
        <v>36</v>
      </c>
      <c r="O199" s="55"/>
      <c r="P199" s="147">
        <f t="shared" si="21"/>
        <v>0</v>
      </c>
      <c r="Q199" s="147">
        <v>0</v>
      </c>
      <c r="R199" s="147">
        <f t="shared" si="22"/>
        <v>0</v>
      </c>
      <c r="S199" s="147">
        <v>0</v>
      </c>
      <c r="T199" s="148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9" t="s">
        <v>115</v>
      </c>
      <c r="AT199" s="149" t="s">
        <v>111</v>
      </c>
      <c r="AU199" s="149" t="s">
        <v>107</v>
      </c>
      <c r="AY199" s="14" t="s">
        <v>108</v>
      </c>
      <c r="BE199" s="150">
        <f t="shared" si="24"/>
        <v>0</v>
      </c>
      <c r="BF199" s="150">
        <f t="shared" si="25"/>
        <v>0</v>
      </c>
      <c r="BG199" s="150">
        <f t="shared" si="26"/>
        <v>0</v>
      </c>
      <c r="BH199" s="150">
        <f t="shared" si="27"/>
        <v>0</v>
      </c>
      <c r="BI199" s="150">
        <f t="shared" si="28"/>
        <v>0</v>
      </c>
      <c r="BJ199" s="14" t="s">
        <v>107</v>
      </c>
      <c r="BK199" s="151">
        <f t="shared" si="29"/>
        <v>0</v>
      </c>
      <c r="BL199" s="14" t="s">
        <v>115</v>
      </c>
      <c r="BM199" s="149" t="s">
        <v>378</v>
      </c>
    </row>
    <row r="200" spans="1:65" s="12" customFormat="1" ht="22.9" customHeight="1">
      <c r="B200" s="124"/>
      <c r="D200" s="125" t="s">
        <v>69</v>
      </c>
      <c r="E200" s="135" t="s">
        <v>379</v>
      </c>
      <c r="F200" s="135" t="s">
        <v>380</v>
      </c>
      <c r="I200" s="127"/>
      <c r="J200" s="136">
        <f>BK200</f>
        <v>0</v>
      </c>
      <c r="L200" s="124"/>
      <c r="M200" s="129"/>
      <c r="N200" s="130"/>
      <c r="O200" s="130"/>
      <c r="P200" s="131">
        <f>SUM(P201:P224)</f>
        <v>0</v>
      </c>
      <c r="Q200" s="130"/>
      <c r="R200" s="131">
        <f>SUM(R201:R224)</f>
        <v>0</v>
      </c>
      <c r="S200" s="130"/>
      <c r="T200" s="132">
        <f>SUM(T201:T224)</f>
        <v>0</v>
      </c>
      <c r="AR200" s="125" t="s">
        <v>107</v>
      </c>
      <c r="AT200" s="133" t="s">
        <v>69</v>
      </c>
      <c r="AU200" s="133" t="s">
        <v>78</v>
      </c>
      <c r="AY200" s="125" t="s">
        <v>108</v>
      </c>
      <c r="BK200" s="134">
        <f>SUM(BK201:BK224)</f>
        <v>0</v>
      </c>
    </row>
    <row r="201" spans="1:65" s="2" customFormat="1" ht="16.5" customHeight="1">
      <c r="A201" s="29"/>
      <c r="B201" s="137"/>
      <c r="C201" s="138" t="s">
        <v>381</v>
      </c>
      <c r="D201" s="138" t="s">
        <v>111</v>
      </c>
      <c r="E201" s="139" t="s">
        <v>382</v>
      </c>
      <c r="F201" s="140" t="s">
        <v>383</v>
      </c>
      <c r="G201" s="141" t="s">
        <v>215</v>
      </c>
      <c r="H201" s="142">
        <v>8</v>
      </c>
      <c r="I201" s="143"/>
      <c r="J201" s="142">
        <f t="shared" ref="J201:J224" si="30">ROUND(I201*H201,3)</f>
        <v>0</v>
      </c>
      <c r="K201" s="144"/>
      <c r="L201" s="30"/>
      <c r="M201" s="145" t="s">
        <v>1</v>
      </c>
      <c r="N201" s="146" t="s">
        <v>36</v>
      </c>
      <c r="O201" s="55"/>
      <c r="P201" s="147">
        <f t="shared" ref="P201:P224" si="31">O201*H201</f>
        <v>0</v>
      </c>
      <c r="Q201" s="147">
        <v>0</v>
      </c>
      <c r="R201" s="147">
        <f t="shared" ref="R201:R224" si="32">Q201*H201</f>
        <v>0</v>
      </c>
      <c r="S201" s="147">
        <v>0</v>
      </c>
      <c r="T201" s="148">
        <f t="shared" ref="T201:T224" si="33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9" t="s">
        <v>115</v>
      </c>
      <c r="AT201" s="149" t="s">
        <v>111</v>
      </c>
      <c r="AU201" s="149" t="s">
        <v>107</v>
      </c>
      <c r="AY201" s="14" t="s">
        <v>108</v>
      </c>
      <c r="BE201" s="150">
        <f t="shared" ref="BE201:BE224" si="34">IF(N201="základná",J201,0)</f>
        <v>0</v>
      </c>
      <c r="BF201" s="150">
        <f t="shared" ref="BF201:BF224" si="35">IF(N201="znížená",J201,0)</f>
        <v>0</v>
      </c>
      <c r="BG201" s="150">
        <f t="shared" ref="BG201:BG224" si="36">IF(N201="zákl. prenesená",J201,0)</f>
        <v>0</v>
      </c>
      <c r="BH201" s="150">
        <f t="shared" ref="BH201:BH224" si="37">IF(N201="zníž. prenesená",J201,0)</f>
        <v>0</v>
      </c>
      <c r="BI201" s="150">
        <f t="shared" ref="BI201:BI224" si="38">IF(N201="nulová",J201,0)</f>
        <v>0</v>
      </c>
      <c r="BJ201" s="14" t="s">
        <v>107</v>
      </c>
      <c r="BK201" s="151">
        <f t="shared" ref="BK201:BK224" si="39">ROUND(I201*H201,3)</f>
        <v>0</v>
      </c>
      <c r="BL201" s="14" t="s">
        <v>115</v>
      </c>
      <c r="BM201" s="149" t="s">
        <v>384</v>
      </c>
    </row>
    <row r="202" spans="1:65" s="2" customFormat="1" ht="33" customHeight="1">
      <c r="A202" s="29"/>
      <c r="B202" s="137"/>
      <c r="C202" s="152" t="s">
        <v>250</v>
      </c>
      <c r="D202" s="152" t="s">
        <v>120</v>
      </c>
      <c r="E202" s="153" t="s">
        <v>385</v>
      </c>
      <c r="F202" s="154" t="s">
        <v>386</v>
      </c>
      <c r="G202" s="155" t="s">
        <v>215</v>
      </c>
      <c r="H202" s="156">
        <v>8</v>
      </c>
      <c r="I202" s="157"/>
      <c r="J202" s="156">
        <f t="shared" si="30"/>
        <v>0</v>
      </c>
      <c r="K202" s="158"/>
      <c r="L202" s="159"/>
      <c r="M202" s="160" t="s">
        <v>1</v>
      </c>
      <c r="N202" s="161" t="s">
        <v>36</v>
      </c>
      <c r="O202" s="55"/>
      <c r="P202" s="147">
        <f t="shared" si="31"/>
        <v>0</v>
      </c>
      <c r="Q202" s="147">
        <v>0</v>
      </c>
      <c r="R202" s="147">
        <f t="shared" si="32"/>
        <v>0</v>
      </c>
      <c r="S202" s="147">
        <v>0</v>
      </c>
      <c r="T202" s="148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9" t="s">
        <v>123</v>
      </c>
      <c r="AT202" s="149" t="s">
        <v>120</v>
      </c>
      <c r="AU202" s="149" t="s">
        <v>107</v>
      </c>
      <c r="AY202" s="14" t="s">
        <v>108</v>
      </c>
      <c r="BE202" s="150">
        <f t="shared" si="34"/>
        <v>0</v>
      </c>
      <c r="BF202" s="150">
        <f t="shared" si="35"/>
        <v>0</v>
      </c>
      <c r="BG202" s="150">
        <f t="shared" si="36"/>
        <v>0</v>
      </c>
      <c r="BH202" s="150">
        <f t="shared" si="37"/>
        <v>0</v>
      </c>
      <c r="BI202" s="150">
        <f t="shared" si="38"/>
        <v>0</v>
      </c>
      <c r="BJ202" s="14" t="s">
        <v>107</v>
      </c>
      <c r="BK202" s="151">
        <f t="shared" si="39"/>
        <v>0</v>
      </c>
      <c r="BL202" s="14" t="s">
        <v>115</v>
      </c>
      <c r="BM202" s="149" t="s">
        <v>387</v>
      </c>
    </row>
    <row r="203" spans="1:65" s="2" customFormat="1" ht="33" customHeight="1">
      <c r="A203" s="29"/>
      <c r="B203" s="137"/>
      <c r="C203" s="152" t="s">
        <v>388</v>
      </c>
      <c r="D203" s="152" t="s">
        <v>120</v>
      </c>
      <c r="E203" s="153" t="s">
        <v>389</v>
      </c>
      <c r="F203" s="154" t="s">
        <v>390</v>
      </c>
      <c r="G203" s="155" t="s">
        <v>215</v>
      </c>
      <c r="H203" s="156">
        <v>8</v>
      </c>
      <c r="I203" s="157"/>
      <c r="J203" s="156">
        <f t="shared" si="30"/>
        <v>0</v>
      </c>
      <c r="K203" s="158"/>
      <c r="L203" s="159"/>
      <c r="M203" s="160" t="s">
        <v>1</v>
      </c>
      <c r="N203" s="161" t="s">
        <v>36</v>
      </c>
      <c r="O203" s="55"/>
      <c r="P203" s="147">
        <f t="shared" si="31"/>
        <v>0</v>
      </c>
      <c r="Q203" s="147">
        <v>0</v>
      </c>
      <c r="R203" s="147">
        <f t="shared" si="32"/>
        <v>0</v>
      </c>
      <c r="S203" s="147">
        <v>0</v>
      </c>
      <c r="T203" s="148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9" t="s">
        <v>123</v>
      </c>
      <c r="AT203" s="149" t="s">
        <v>120</v>
      </c>
      <c r="AU203" s="149" t="s">
        <v>107</v>
      </c>
      <c r="AY203" s="14" t="s">
        <v>108</v>
      </c>
      <c r="BE203" s="150">
        <f t="shared" si="34"/>
        <v>0</v>
      </c>
      <c r="BF203" s="150">
        <f t="shared" si="35"/>
        <v>0</v>
      </c>
      <c r="BG203" s="150">
        <f t="shared" si="36"/>
        <v>0</v>
      </c>
      <c r="BH203" s="150">
        <f t="shared" si="37"/>
        <v>0</v>
      </c>
      <c r="BI203" s="150">
        <f t="shared" si="38"/>
        <v>0</v>
      </c>
      <c r="BJ203" s="14" t="s">
        <v>107</v>
      </c>
      <c r="BK203" s="151">
        <f t="shared" si="39"/>
        <v>0</v>
      </c>
      <c r="BL203" s="14" t="s">
        <v>115</v>
      </c>
      <c r="BM203" s="149" t="s">
        <v>391</v>
      </c>
    </row>
    <row r="204" spans="1:65" s="2" customFormat="1" ht="21.75" customHeight="1">
      <c r="A204" s="29"/>
      <c r="B204" s="137"/>
      <c r="C204" s="138" t="s">
        <v>254</v>
      </c>
      <c r="D204" s="138" t="s">
        <v>111</v>
      </c>
      <c r="E204" s="139" t="s">
        <v>392</v>
      </c>
      <c r="F204" s="140" t="s">
        <v>393</v>
      </c>
      <c r="G204" s="141" t="s">
        <v>215</v>
      </c>
      <c r="H204" s="142">
        <v>6</v>
      </c>
      <c r="I204" s="143"/>
      <c r="J204" s="142">
        <f t="shared" si="30"/>
        <v>0</v>
      </c>
      <c r="K204" s="144"/>
      <c r="L204" s="30"/>
      <c r="M204" s="145" t="s">
        <v>1</v>
      </c>
      <c r="N204" s="146" t="s">
        <v>36</v>
      </c>
      <c r="O204" s="55"/>
      <c r="P204" s="147">
        <f t="shared" si="31"/>
        <v>0</v>
      </c>
      <c r="Q204" s="147">
        <v>0</v>
      </c>
      <c r="R204" s="147">
        <f t="shared" si="32"/>
        <v>0</v>
      </c>
      <c r="S204" s="147">
        <v>0</v>
      </c>
      <c r="T204" s="148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9" t="s">
        <v>115</v>
      </c>
      <c r="AT204" s="149" t="s">
        <v>111</v>
      </c>
      <c r="AU204" s="149" t="s">
        <v>107</v>
      </c>
      <c r="AY204" s="14" t="s">
        <v>108</v>
      </c>
      <c r="BE204" s="150">
        <f t="shared" si="34"/>
        <v>0</v>
      </c>
      <c r="BF204" s="150">
        <f t="shared" si="35"/>
        <v>0</v>
      </c>
      <c r="BG204" s="150">
        <f t="shared" si="36"/>
        <v>0</v>
      </c>
      <c r="BH204" s="150">
        <f t="shared" si="37"/>
        <v>0</v>
      </c>
      <c r="BI204" s="150">
        <f t="shared" si="38"/>
        <v>0</v>
      </c>
      <c r="BJ204" s="14" t="s">
        <v>107</v>
      </c>
      <c r="BK204" s="151">
        <f t="shared" si="39"/>
        <v>0</v>
      </c>
      <c r="BL204" s="14" t="s">
        <v>115</v>
      </c>
      <c r="BM204" s="149" t="s">
        <v>394</v>
      </c>
    </row>
    <row r="205" spans="1:65" s="2" customFormat="1" ht="21.75" customHeight="1">
      <c r="A205" s="29"/>
      <c r="B205" s="137"/>
      <c r="C205" s="152" t="s">
        <v>395</v>
      </c>
      <c r="D205" s="152" t="s">
        <v>120</v>
      </c>
      <c r="E205" s="153" t="s">
        <v>396</v>
      </c>
      <c r="F205" s="154" t="s">
        <v>397</v>
      </c>
      <c r="G205" s="155" t="s">
        <v>215</v>
      </c>
      <c r="H205" s="156">
        <v>6</v>
      </c>
      <c r="I205" s="157"/>
      <c r="J205" s="156">
        <f t="shared" si="30"/>
        <v>0</v>
      </c>
      <c r="K205" s="158"/>
      <c r="L205" s="159"/>
      <c r="M205" s="160" t="s">
        <v>1</v>
      </c>
      <c r="N205" s="161" t="s">
        <v>36</v>
      </c>
      <c r="O205" s="55"/>
      <c r="P205" s="147">
        <f t="shared" si="31"/>
        <v>0</v>
      </c>
      <c r="Q205" s="147">
        <v>0</v>
      </c>
      <c r="R205" s="147">
        <f t="shared" si="32"/>
        <v>0</v>
      </c>
      <c r="S205" s="147">
        <v>0</v>
      </c>
      <c r="T205" s="148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9" t="s">
        <v>123</v>
      </c>
      <c r="AT205" s="149" t="s">
        <v>120</v>
      </c>
      <c r="AU205" s="149" t="s">
        <v>107</v>
      </c>
      <c r="AY205" s="14" t="s">
        <v>108</v>
      </c>
      <c r="BE205" s="150">
        <f t="shared" si="34"/>
        <v>0</v>
      </c>
      <c r="BF205" s="150">
        <f t="shared" si="35"/>
        <v>0</v>
      </c>
      <c r="BG205" s="150">
        <f t="shared" si="36"/>
        <v>0</v>
      </c>
      <c r="BH205" s="150">
        <f t="shared" si="37"/>
        <v>0</v>
      </c>
      <c r="BI205" s="150">
        <f t="shared" si="38"/>
        <v>0</v>
      </c>
      <c r="BJ205" s="14" t="s">
        <v>107</v>
      </c>
      <c r="BK205" s="151">
        <f t="shared" si="39"/>
        <v>0</v>
      </c>
      <c r="BL205" s="14" t="s">
        <v>115</v>
      </c>
      <c r="BM205" s="149" t="s">
        <v>398</v>
      </c>
    </row>
    <row r="206" spans="1:65" s="2" customFormat="1" ht="21.75" customHeight="1">
      <c r="A206" s="29"/>
      <c r="B206" s="137"/>
      <c r="C206" s="138" t="s">
        <v>257</v>
      </c>
      <c r="D206" s="138" t="s">
        <v>111</v>
      </c>
      <c r="E206" s="139" t="s">
        <v>399</v>
      </c>
      <c r="F206" s="140" t="s">
        <v>400</v>
      </c>
      <c r="G206" s="141" t="s">
        <v>359</v>
      </c>
      <c r="H206" s="142">
        <v>2</v>
      </c>
      <c r="I206" s="143"/>
      <c r="J206" s="142">
        <f t="shared" si="30"/>
        <v>0</v>
      </c>
      <c r="K206" s="144"/>
      <c r="L206" s="30"/>
      <c r="M206" s="145" t="s">
        <v>1</v>
      </c>
      <c r="N206" s="146" t="s">
        <v>36</v>
      </c>
      <c r="O206" s="55"/>
      <c r="P206" s="147">
        <f t="shared" si="31"/>
        <v>0</v>
      </c>
      <c r="Q206" s="147">
        <v>0</v>
      </c>
      <c r="R206" s="147">
        <f t="shared" si="32"/>
        <v>0</v>
      </c>
      <c r="S206" s="147">
        <v>0</v>
      </c>
      <c r="T206" s="148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9" t="s">
        <v>115</v>
      </c>
      <c r="AT206" s="149" t="s">
        <v>111</v>
      </c>
      <c r="AU206" s="149" t="s">
        <v>107</v>
      </c>
      <c r="AY206" s="14" t="s">
        <v>108</v>
      </c>
      <c r="BE206" s="150">
        <f t="shared" si="34"/>
        <v>0</v>
      </c>
      <c r="BF206" s="150">
        <f t="shared" si="35"/>
        <v>0</v>
      </c>
      <c r="BG206" s="150">
        <f t="shared" si="36"/>
        <v>0</v>
      </c>
      <c r="BH206" s="150">
        <f t="shared" si="37"/>
        <v>0</v>
      </c>
      <c r="BI206" s="150">
        <f t="shared" si="38"/>
        <v>0</v>
      </c>
      <c r="BJ206" s="14" t="s">
        <v>107</v>
      </c>
      <c r="BK206" s="151">
        <f t="shared" si="39"/>
        <v>0</v>
      </c>
      <c r="BL206" s="14" t="s">
        <v>115</v>
      </c>
      <c r="BM206" s="149" t="s">
        <v>401</v>
      </c>
    </row>
    <row r="207" spans="1:65" s="2" customFormat="1" ht="33" customHeight="1">
      <c r="A207" s="29"/>
      <c r="B207" s="137"/>
      <c r="C207" s="152" t="s">
        <v>402</v>
      </c>
      <c r="D207" s="152" t="s">
        <v>120</v>
      </c>
      <c r="E207" s="153" t="s">
        <v>403</v>
      </c>
      <c r="F207" s="154" t="s">
        <v>404</v>
      </c>
      <c r="G207" s="155" t="s">
        <v>215</v>
      </c>
      <c r="H207" s="156">
        <v>2</v>
      </c>
      <c r="I207" s="157"/>
      <c r="J207" s="156">
        <f t="shared" si="30"/>
        <v>0</v>
      </c>
      <c r="K207" s="158"/>
      <c r="L207" s="159"/>
      <c r="M207" s="160" t="s">
        <v>1</v>
      </c>
      <c r="N207" s="161" t="s">
        <v>36</v>
      </c>
      <c r="O207" s="55"/>
      <c r="P207" s="147">
        <f t="shared" si="31"/>
        <v>0</v>
      </c>
      <c r="Q207" s="147">
        <v>0</v>
      </c>
      <c r="R207" s="147">
        <f t="shared" si="32"/>
        <v>0</v>
      </c>
      <c r="S207" s="147">
        <v>0</v>
      </c>
      <c r="T207" s="148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9" t="s">
        <v>123</v>
      </c>
      <c r="AT207" s="149" t="s">
        <v>120</v>
      </c>
      <c r="AU207" s="149" t="s">
        <v>107</v>
      </c>
      <c r="AY207" s="14" t="s">
        <v>108</v>
      </c>
      <c r="BE207" s="150">
        <f t="shared" si="34"/>
        <v>0</v>
      </c>
      <c r="BF207" s="150">
        <f t="shared" si="35"/>
        <v>0</v>
      </c>
      <c r="BG207" s="150">
        <f t="shared" si="36"/>
        <v>0</v>
      </c>
      <c r="BH207" s="150">
        <f t="shared" si="37"/>
        <v>0</v>
      </c>
      <c r="BI207" s="150">
        <f t="shared" si="38"/>
        <v>0</v>
      </c>
      <c r="BJ207" s="14" t="s">
        <v>107</v>
      </c>
      <c r="BK207" s="151">
        <f t="shared" si="39"/>
        <v>0</v>
      </c>
      <c r="BL207" s="14" t="s">
        <v>115</v>
      </c>
      <c r="BM207" s="149" t="s">
        <v>405</v>
      </c>
    </row>
    <row r="208" spans="1:65" s="2" customFormat="1" ht="33" customHeight="1">
      <c r="A208" s="29"/>
      <c r="B208" s="137"/>
      <c r="C208" s="138" t="s">
        <v>261</v>
      </c>
      <c r="D208" s="138" t="s">
        <v>111</v>
      </c>
      <c r="E208" s="139" t="s">
        <v>406</v>
      </c>
      <c r="F208" s="140" t="s">
        <v>407</v>
      </c>
      <c r="G208" s="141" t="s">
        <v>359</v>
      </c>
      <c r="H208" s="142">
        <v>2</v>
      </c>
      <c r="I208" s="143"/>
      <c r="J208" s="142">
        <f t="shared" si="30"/>
        <v>0</v>
      </c>
      <c r="K208" s="144"/>
      <c r="L208" s="30"/>
      <c r="M208" s="145" t="s">
        <v>1</v>
      </c>
      <c r="N208" s="146" t="s">
        <v>36</v>
      </c>
      <c r="O208" s="55"/>
      <c r="P208" s="147">
        <f t="shared" si="31"/>
        <v>0</v>
      </c>
      <c r="Q208" s="147">
        <v>0</v>
      </c>
      <c r="R208" s="147">
        <f t="shared" si="32"/>
        <v>0</v>
      </c>
      <c r="S208" s="147">
        <v>0</v>
      </c>
      <c r="T208" s="148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9" t="s">
        <v>115</v>
      </c>
      <c r="AT208" s="149" t="s">
        <v>111</v>
      </c>
      <c r="AU208" s="149" t="s">
        <v>107</v>
      </c>
      <c r="AY208" s="14" t="s">
        <v>108</v>
      </c>
      <c r="BE208" s="150">
        <f t="shared" si="34"/>
        <v>0</v>
      </c>
      <c r="BF208" s="150">
        <f t="shared" si="35"/>
        <v>0</v>
      </c>
      <c r="BG208" s="150">
        <f t="shared" si="36"/>
        <v>0</v>
      </c>
      <c r="BH208" s="150">
        <f t="shared" si="37"/>
        <v>0</v>
      </c>
      <c r="BI208" s="150">
        <f t="shared" si="38"/>
        <v>0</v>
      </c>
      <c r="BJ208" s="14" t="s">
        <v>107</v>
      </c>
      <c r="BK208" s="151">
        <f t="shared" si="39"/>
        <v>0</v>
      </c>
      <c r="BL208" s="14" t="s">
        <v>115</v>
      </c>
      <c r="BM208" s="149" t="s">
        <v>408</v>
      </c>
    </row>
    <row r="209" spans="1:65" s="2" customFormat="1" ht="21.75" customHeight="1">
      <c r="A209" s="29"/>
      <c r="B209" s="137"/>
      <c r="C209" s="152" t="s">
        <v>409</v>
      </c>
      <c r="D209" s="152" t="s">
        <v>120</v>
      </c>
      <c r="E209" s="153" t="s">
        <v>410</v>
      </c>
      <c r="F209" s="154" t="s">
        <v>411</v>
      </c>
      <c r="G209" s="155" t="s">
        <v>215</v>
      </c>
      <c r="H209" s="156">
        <v>2</v>
      </c>
      <c r="I209" s="157"/>
      <c r="J209" s="156">
        <f t="shared" si="30"/>
        <v>0</v>
      </c>
      <c r="K209" s="158"/>
      <c r="L209" s="159"/>
      <c r="M209" s="160" t="s">
        <v>1</v>
      </c>
      <c r="N209" s="161" t="s">
        <v>36</v>
      </c>
      <c r="O209" s="55"/>
      <c r="P209" s="147">
        <f t="shared" si="31"/>
        <v>0</v>
      </c>
      <c r="Q209" s="147">
        <v>0</v>
      </c>
      <c r="R209" s="147">
        <f t="shared" si="32"/>
        <v>0</v>
      </c>
      <c r="S209" s="147">
        <v>0</v>
      </c>
      <c r="T209" s="148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9" t="s">
        <v>123</v>
      </c>
      <c r="AT209" s="149" t="s">
        <v>120</v>
      </c>
      <c r="AU209" s="149" t="s">
        <v>107</v>
      </c>
      <c r="AY209" s="14" t="s">
        <v>108</v>
      </c>
      <c r="BE209" s="150">
        <f t="shared" si="34"/>
        <v>0</v>
      </c>
      <c r="BF209" s="150">
        <f t="shared" si="35"/>
        <v>0</v>
      </c>
      <c r="BG209" s="150">
        <f t="shared" si="36"/>
        <v>0</v>
      </c>
      <c r="BH209" s="150">
        <f t="shared" si="37"/>
        <v>0</v>
      </c>
      <c r="BI209" s="150">
        <f t="shared" si="38"/>
        <v>0</v>
      </c>
      <c r="BJ209" s="14" t="s">
        <v>107</v>
      </c>
      <c r="BK209" s="151">
        <f t="shared" si="39"/>
        <v>0</v>
      </c>
      <c r="BL209" s="14" t="s">
        <v>115</v>
      </c>
      <c r="BM209" s="149" t="s">
        <v>412</v>
      </c>
    </row>
    <row r="210" spans="1:65" s="2" customFormat="1" ht="21.75" customHeight="1">
      <c r="A210" s="29"/>
      <c r="B210" s="137"/>
      <c r="C210" s="138" t="s">
        <v>264</v>
      </c>
      <c r="D210" s="138" t="s">
        <v>111</v>
      </c>
      <c r="E210" s="139" t="s">
        <v>413</v>
      </c>
      <c r="F210" s="140" t="s">
        <v>414</v>
      </c>
      <c r="G210" s="141" t="s">
        <v>215</v>
      </c>
      <c r="H210" s="142">
        <v>2</v>
      </c>
      <c r="I210" s="143"/>
      <c r="J210" s="142">
        <f t="shared" si="30"/>
        <v>0</v>
      </c>
      <c r="K210" s="144"/>
      <c r="L210" s="30"/>
      <c r="M210" s="145" t="s">
        <v>1</v>
      </c>
      <c r="N210" s="146" t="s">
        <v>36</v>
      </c>
      <c r="O210" s="55"/>
      <c r="P210" s="147">
        <f t="shared" si="31"/>
        <v>0</v>
      </c>
      <c r="Q210" s="147">
        <v>0</v>
      </c>
      <c r="R210" s="147">
        <f t="shared" si="32"/>
        <v>0</v>
      </c>
      <c r="S210" s="147">
        <v>0</v>
      </c>
      <c r="T210" s="148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9" t="s">
        <v>115</v>
      </c>
      <c r="AT210" s="149" t="s">
        <v>111</v>
      </c>
      <c r="AU210" s="149" t="s">
        <v>107</v>
      </c>
      <c r="AY210" s="14" t="s">
        <v>108</v>
      </c>
      <c r="BE210" s="150">
        <f t="shared" si="34"/>
        <v>0</v>
      </c>
      <c r="BF210" s="150">
        <f t="shared" si="35"/>
        <v>0</v>
      </c>
      <c r="BG210" s="150">
        <f t="shared" si="36"/>
        <v>0</v>
      </c>
      <c r="BH210" s="150">
        <f t="shared" si="37"/>
        <v>0</v>
      </c>
      <c r="BI210" s="150">
        <f t="shared" si="38"/>
        <v>0</v>
      </c>
      <c r="BJ210" s="14" t="s">
        <v>107</v>
      </c>
      <c r="BK210" s="151">
        <f t="shared" si="39"/>
        <v>0</v>
      </c>
      <c r="BL210" s="14" t="s">
        <v>115</v>
      </c>
      <c r="BM210" s="149" t="s">
        <v>415</v>
      </c>
    </row>
    <row r="211" spans="1:65" s="2" customFormat="1" ht="21.75" customHeight="1">
      <c r="A211" s="29"/>
      <c r="B211" s="137"/>
      <c r="C211" s="152" t="s">
        <v>416</v>
      </c>
      <c r="D211" s="152" t="s">
        <v>120</v>
      </c>
      <c r="E211" s="153" t="s">
        <v>417</v>
      </c>
      <c r="F211" s="154" t="s">
        <v>418</v>
      </c>
      <c r="G211" s="155" t="s">
        <v>215</v>
      </c>
      <c r="H211" s="156">
        <v>2</v>
      </c>
      <c r="I211" s="157"/>
      <c r="J211" s="156">
        <f t="shared" si="30"/>
        <v>0</v>
      </c>
      <c r="K211" s="158"/>
      <c r="L211" s="159"/>
      <c r="M211" s="160" t="s">
        <v>1</v>
      </c>
      <c r="N211" s="161" t="s">
        <v>36</v>
      </c>
      <c r="O211" s="55"/>
      <c r="P211" s="147">
        <f t="shared" si="31"/>
        <v>0</v>
      </c>
      <c r="Q211" s="147">
        <v>0</v>
      </c>
      <c r="R211" s="147">
        <f t="shared" si="32"/>
        <v>0</v>
      </c>
      <c r="S211" s="147">
        <v>0</v>
      </c>
      <c r="T211" s="148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49" t="s">
        <v>123</v>
      </c>
      <c r="AT211" s="149" t="s">
        <v>120</v>
      </c>
      <c r="AU211" s="149" t="s">
        <v>107</v>
      </c>
      <c r="AY211" s="14" t="s">
        <v>108</v>
      </c>
      <c r="BE211" s="150">
        <f t="shared" si="34"/>
        <v>0</v>
      </c>
      <c r="BF211" s="150">
        <f t="shared" si="35"/>
        <v>0</v>
      </c>
      <c r="BG211" s="150">
        <f t="shared" si="36"/>
        <v>0</v>
      </c>
      <c r="BH211" s="150">
        <f t="shared" si="37"/>
        <v>0</v>
      </c>
      <c r="BI211" s="150">
        <f t="shared" si="38"/>
        <v>0</v>
      </c>
      <c r="BJ211" s="14" t="s">
        <v>107</v>
      </c>
      <c r="BK211" s="151">
        <f t="shared" si="39"/>
        <v>0</v>
      </c>
      <c r="BL211" s="14" t="s">
        <v>115</v>
      </c>
      <c r="BM211" s="149" t="s">
        <v>419</v>
      </c>
    </row>
    <row r="212" spans="1:65" s="2" customFormat="1" ht="21.75" customHeight="1">
      <c r="A212" s="29"/>
      <c r="B212" s="137"/>
      <c r="C212" s="138" t="s">
        <v>268</v>
      </c>
      <c r="D212" s="138" t="s">
        <v>111</v>
      </c>
      <c r="E212" s="139" t="s">
        <v>420</v>
      </c>
      <c r="F212" s="140" t="s">
        <v>421</v>
      </c>
      <c r="G212" s="141" t="s">
        <v>215</v>
      </c>
      <c r="H212" s="142">
        <v>2</v>
      </c>
      <c r="I212" s="143"/>
      <c r="J212" s="142">
        <f t="shared" si="30"/>
        <v>0</v>
      </c>
      <c r="K212" s="144"/>
      <c r="L212" s="30"/>
      <c r="M212" s="145" t="s">
        <v>1</v>
      </c>
      <c r="N212" s="146" t="s">
        <v>36</v>
      </c>
      <c r="O212" s="55"/>
      <c r="P212" s="147">
        <f t="shared" si="31"/>
        <v>0</v>
      </c>
      <c r="Q212" s="147">
        <v>0</v>
      </c>
      <c r="R212" s="147">
        <f t="shared" si="32"/>
        <v>0</v>
      </c>
      <c r="S212" s="147">
        <v>0</v>
      </c>
      <c r="T212" s="148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9" t="s">
        <v>115</v>
      </c>
      <c r="AT212" s="149" t="s">
        <v>111</v>
      </c>
      <c r="AU212" s="149" t="s">
        <v>107</v>
      </c>
      <c r="AY212" s="14" t="s">
        <v>108</v>
      </c>
      <c r="BE212" s="150">
        <f t="shared" si="34"/>
        <v>0</v>
      </c>
      <c r="BF212" s="150">
        <f t="shared" si="35"/>
        <v>0</v>
      </c>
      <c r="BG212" s="150">
        <f t="shared" si="36"/>
        <v>0</v>
      </c>
      <c r="BH212" s="150">
        <f t="shared" si="37"/>
        <v>0</v>
      </c>
      <c r="BI212" s="150">
        <f t="shared" si="38"/>
        <v>0</v>
      </c>
      <c r="BJ212" s="14" t="s">
        <v>107</v>
      </c>
      <c r="BK212" s="151">
        <f t="shared" si="39"/>
        <v>0</v>
      </c>
      <c r="BL212" s="14" t="s">
        <v>115</v>
      </c>
      <c r="BM212" s="149" t="s">
        <v>422</v>
      </c>
    </row>
    <row r="213" spans="1:65" s="2" customFormat="1" ht="21.75" customHeight="1">
      <c r="A213" s="29"/>
      <c r="B213" s="137"/>
      <c r="C213" s="138" t="s">
        <v>423</v>
      </c>
      <c r="D213" s="138" t="s">
        <v>111</v>
      </c>
      <c r="E213" s="139" t="s">
        <v>424</v>
      </c>
      <c r="F213" s="140" t="s">
        <v>425</v>
      </c>
      <c r="G213" s="141" t="s">
        <v>363</v>
      </c>
      <c r="H213" s="142">
        <v>8</v>
      </c>
      <c r="I213" s="143"/>
      <c r="J213" s="142">
        <f t="shared" si="30"/>
        <v>0</v>
      </c>
      <c r="K213" s="144"/>
      <c r="L213" s="30"/>
      <c r="M213" s="145" t="s">
        <v>1</v>
      </c>
      <c r="N213" s="146" t="s">
        <v>36</v>
      </c>
      <c r="O213" s="55"/>
      <c r="P213" s="147">
        <f t="shared" si="31"/>
        <v>0</v>
      </c>
      <c r="Q213" s="147">
        <v>0</v>
      </c>
      <c r="R213" s="147">
        <f t="shared" si="32"/>
        <v>0</v>
      </c>
      <c r="S213" s="147">
        <v>0</v>
      </c>
      <c r="T213" s="148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49" t="s">
        <v>115</v>
      </c>
      <c r="AT213" s="149" t="s">
        <v>111</v>
      </c>
      <c r="AU213" s="149" t="s">
        <v>107</v>
      </c>
      <c r="AY213" s="14" t="s">
        <v>108</v>
      </c>
      <c r="BE213" s="150">
        <f t="shared" si="34"/>
        <v>0</v>
      </c>
      <c r="BF213" s="150">
        <f t="shared" si="35"/>
        <v>0</v>
      </c>
      <c r="BG213" s="150">
        <f t="shared" si="36"/>
        <v>0</v>
      </c>
      <c r="BH213" s="150">
        <f t="shared" si="37"/>
        <v>0</v>
      </c>
      <c r="BI213" s="150">
        <f t="shared" si="38"/>
        <v>0</v>
      </c>
      <c r="BJ213" s="14" t="s">
        <v>107</v>
      </c>
      <c r="BK213" s="151">
        <f t="shared" si="39"/>
        <v>0</v>
      </c>
      <c r="BL213" s="14" t="s">
        <v>115</v>
      </c>
      <c r="BM213" s="149" t="s">
        <v>426</v>
      </c>
    </row>
    <row r="214" spans="1:65" s="2" customFormat="1" ht="21.75" customHeight="1">
      <c r="A214" s="29"/>
      <c r="B214" s="137"/>
      <c r="C214" s="152" t="s">
        <v>271</v>
      </c>
      <c r="D214" s="152" t="s">
        <v>120</v>
      </c>
      <c r="E214" s="153" t="s">
        <v>427</v>
      </c>
      <c r="F214" s="154" t="s">
        <v>428</v>
      </c>
      <c r="G214" s="155" t="s">
        <v>215</v>
      </c>
      <c r="H214" s="156">
        <v>8</v>
      </c>
      <c r="I214" s="157"/>
      <c r="J214" s="156">
        <f t="shared" si="30"/>
        <v>0</v>
      </c>
      <c r="K214" s="158"/>
      <c r="L214" s="159"/>
      <c r="M214" s="160" t="s">
        <v>1</v>
      </c>
      <c r="N214" s="161" t="s">
        <v>36</v>
      </c>
      <c r="O214" s="55"/>
      <c r="P214" s="147">
        <f t="shared" si="31"/>
        <v>0</v>
      </c>
      <c r="Q214" s="147">
        <v>0</v>
      </c>
      <c r="R214" s="147">
        <f t="shared" si="32"/>
        <v>0</v>
      </c>
      <c r="S214" s="147">
        <v>0</v>
      </c>
      <c r="T214" s="148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9" t="s">
        <v>123</v>
      </c>
      <c r="AT214" s="149" t="s">
        <v>120</v>
      </c>
      <c r="AU214" s="149" t="s">
        <v>107</v>
      </c>
      <c r="AY214" s="14" t="s">
        <v>108</v>
      </c>
      <c r="BE214" s="150">
        <f t="shared" si="34"/>
        <v>0</v>
      </c>
      <c r="BF214" s="150">
        <f t="shared" si="35"/>
        <v>0</v>
      </c>
      <c r="BG214" s="150">
        <f t="shared" si="36"/>
        <v>0</v>
      </c>
      <c r="BH214" s="150">
        <f t="shared" si="37"/>
        <v>0</v>
      </c>
      <c r="BI214" s="150">
        <f t="shared" si="38"/>
        <v>0</v>
      </c>
      <c r="BJ214" s="14" t="s">
        <v>107</v>
      </c>
      <c r="BK214" s="151">
        <f t="shared" si="39"/>
        <v>0</v>
      </c>
      <c r="BL214" s="14" t="s">
        <v>115</v>
      </c>
      <c r="BM214" s="149" t="s">
        <v>429</v>
      </c>
    </row>
    <row r="215" spans="1:65" s="2" customFormat="1" ht="21.75" customHeight="1">
      <c r="A215" s="29"/>
      <c r="B215" s="137"/>
      <c r="C215" s="138" t="s">
        <v>430</v>
      </c>
      <c r="D215" s="138" t="s">
        <v>111</v>
      </c>
      <c r="E215" s="139" t="s">
        <v>431</v>
      </c>
      <c r="F215" s="140" t="s">
        <v>432</v>
      </c>
      <c r="G215" s="141" t="s">
        <v>215</v>
      </c>
      <c r="H215" s="142">
        <v>8</v>
      </c>
      <c r="I215" s="143"/>
      <c r="J215" s="142">
        <f t="shared" si="30"/>
        <v>0</v>
      </c>
      <c r="K215" s="144"/>
      <c r="L215" s="30"/>
      <c r="M215" s="145" t="s">
        <v>1</v>
      </c>
      <c r="N215" s="146" t="s">
        <v>36</v>
      </c>
      <c r="O215" s="55"/>
      <c r="P215" s="147">
        <f t="shared" si="31"/>
        <v>0</v>
      </c>
      <c r="Q215" s="147">
        <v>0</v>
      </c>
      <c r="R215" s="147">
        <f t="shared" si="32"/>
        <v>0</v>
      </c>
      <c r="S215" s="147">
        <v>0</v>
      </c>
      <c r="T215" s="148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9" t="s">
        <v>115</v>
      </c>
      <c r="AT215" s="149" t="s">
        <v>111</v>
      </c>
      <c r="AU215" s="149" t="s">
        <v>107</v>
      </c>
      <c r="AY215" s="14" t="s">
        <v>108</v>
      </c>
      <c r="BE215" s="150">
        <f t="shared" si="34"/>
        <v>0</v>
      </c>
      <c r="BF215" s="150">
        <f t="shared" si="35"/>
        <v>0</v>
      </c>
      <c r="BG215" s="150">
        <f t="shared" si="36"/>
        <v>0</v>
      </c>
      <c r="BH215" s="150">
        <f t="shared" si="37"/>
        <v>0</v>
      </c>
      <c r="BI215" s="150">
        <f t="shared" si="38"/>
        <v>0</v>
      </c>
      <c r="BJ215" s="14" t="s">
        <v>107</v>
      </c>
      <c r="BK215" s="151">
        <f t="shared" si="39"/>
        <v>0</v>
      </c>
      <c r="BL215" s="14" t="s">
        <v>115</v>
      </c>
      <c r="BM215" s="149" t="s">
        <v>433</v>
      </c>
    </row>
    <row r="216" spans="1:65" s="2" customFormat="1" ht="21.75" customHeight="1">
      <c r="A216" s="29"/>
      <c r="B216" s="137"/>
      <c r="C216" s="152" t="s">
        <v>275</v>
      </c>
      <c r="D216" s="152" t="s">
        <v>120</v>
      </c>
      <c r="E216" s="153" t="s">
        <v>434</v>
      </c>
      <c r="F216" s="154" t="s">
        <v>435</v>
      </c>
      <c r="G216" s="155" t="s">
        <v>215</v>
      </c>
      <c r="H216" s="156">
        <v>8</v>
      </c>
      <c r="I216" s="157"/>
      <c r="J216" s="156">
        <f t="shared" si="30"/>
        <v>0</v>
      </c>
      <c r="K216" s="158"/>
      <c r="L216" s="159"/>
      <c r="M216" s="160" t="s">
        <v>1</v>
      </c>
      <c r="N216" s="161" t="s">
        <v>36</v>
      </c>
      <c r="O216" s="55"/>
      <c r="P216" s="147">
        <f t="shared" si="31"/>
        <v>0</v>
      </c>
      <c r="Q216" s="147">
        <v>0</v>
      </c>
      <c r="R216" s="147">
        <f t="shared" si="32"/>
        <v>0</v>
      </c>
      <c r="S216" s="147">
        <v>0</v>
      </c>
      <c r="T216" s="148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49" t="s">
        <v>123</v>
      </c>
      <c r="AT216" s="149" t="s">
        <v>120</v>
      </c>
      <c r="AU216" s="149" t="s">
        <v>107</v>
      </c>
      <c r="AY216" s="14" t="s">
        <v>108</v>
      </c>
      <c r="BE216" s="150">
        <f t="shared" si="34"/>
        <v>0</v>
      </c>
      <c r="BF216" s="150">
        <f t="shared" si="35"/>
        <v>0</v>
      </c>
      <c r="BG216" s="150">
        <f t="shared" si="36"/>
        <v>0</v>
      </c>
      <c r="BH216" s="150">
        <f t="shared" si="37"/>
        <v>0</v>
      </c>
      <c r="BI216" s="150">
        <f t="shared" si="38"/>
        <v>0</v>
      </c>
      <c r="BJ216" s="14" t="s">
        <v>107</v>
      </c>
      <c r="BK216" s="151">
        <f t="shared" si="39"/>
        <v>0</v>
      </c>
      <c r="BL216" s="14" t="s">
        <v>115</v>
      </c>
      <c r="BM216" s="149" t="s">
        <v>436</v>
      </c>
    </row>
    <row r="217" spans="1:65" s="2" customFormat="1" ht="33" customHeight="1">
      <c r="A217" s="29"/>
      <c r="B217" s="137"/>
      <c r="C217" s="138" t="s">
        <v>437</v>
      </c>
      <c r="D217" s="138" t="s">
        <v>111</v>
      </c>
      <c r="E217" s="139" t="s">
        <v>438</v>
      </c>
      <c r="F217" s="140" t="s">
        <v>439</v>
      </c>
      <c r="G217" s="141" t="s">
        <v>215</v>
      </c>
      <c r="H217" s="142">
        <v>3</v>
      </c>
      <c r="I217" s="143"/>
      <c r="J217" s="142">
        <f t="shared" si="30"/>
        <v>0</v>
      </c>
      <c r="K217" s="144"/>
      <c r="L217" s="30"/>
      <c r="M217" s="145" t="s">
        <v>1</v>
      </c>
      <c r="N217" s="146" t="s">
        <v>36</v>
      </c>
      <c r="O217" s="55"/>
      <c r="P217" s="147">
        <f t="shared" si="31"/>
        <v>0</v>
      </c>
      <c r="Q217" s="147">
        <v>0</v>
      </c>
      <c r="R217" s="147">
        <f t="shared" si="32"/>
        <v>0</v>
      </c>
      <c r="S217" s="147">
        <v>0</v>
      </c>
      <c r="T217" s="148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9" t="s">
        <v>115</v>
      </c>
      <c r="AT217" s="149" t="s">
        <v>111</v>
      </c>
      <c r="AU217" s="149" t="s">
        <v>107</v>
      </c>
      <c r="AY217" s="14" t="s">
        <v>108</v>
      </c>
      <c r="BE217" s="150">
        <f t="shared" si="34"/>
        <v>0</v>
      </c>
      <c r="BF217" s="150">
        <f t="shared" si="35"/>
        <v>0</v>
      </c>
      <c r="BG217" s="150">
        <f t="shared" si="36"/>
        <v>0</v>
      </c>
      <c r="BH217" s="150">
        <f t="shared" si="37"/>
        <v>0</v>
      </c>
      <c r="BI217" s="150">
        <f t="shared" si="38"/>
        <v>0</v>
      </c>
      <c r="BJ217" s="14" t="s">
        <v>107</v>
      </c>
      <c r="BK217" s="151">
        <f t="shared" si="39"/>
        <v>0</v>
      </c>
      <c r="BL217" s="14" t="s">
        <v>115</v>
      </c>
      <c r="BM217" s="149" t="s">
        <v>440</v>
      </c>
    </row>
    <row r="218" spans="1:65" s="2" customFormat="1" ht="21.75" customHeight="1">
      <c r="A218" s="29"/>
      <c r="B218" s="137"/>
      <c r="C218" s="152" t="s">
        <v>278</v>
      </c>
      <c r="D218" s="152" t="s">
        <v>120</v>
      </c>
      <c r="E218" s="153" t="s">
        <v>441</v>
      </c>
      <c r="F218" s="154" t="s">
        <v>442</v>
      </c>
      <c r="G218" s="155" t="s">
        <v>215</v>
      </c>
      <c r="H218" s="156">
        <v>3</v>
      </c>
      <c r="I218" s="157"/>
      <c r="J218" s="156">
        <f t="shared" si="30"/>
        <v>0</v>
      </c>
      <c r="K218" s="158"/>
      <c r="L218" s="159"/>
      <c r="M218" s="160" t="s">
        <v>1</v>
      </c>
      <c r="N218" s="161" t="s">
        <v>36</v>
      </c>
      <c r="O218" s="55"/>
      <c r="P218" s="147">
        <f t="shared" si="31"/>
        <v>0</v>
      </c>
      <c r="Q218" s="147">
        <v>0</v>
      </c>
      <c r="R218" s="147">
        <f t="shared" si="32"/>
        <v>0</v>
      </c>
      <c r="S218" s="147">
        <v>0</v>
      </c>
      <c r="T218" s="148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9" t="s">
        <v>123</v>
      </c>
      <c r="AT218" s="149" t="s">
        <v>120</v>
      </c>
      <c r="AU218" s="149" t="s">
        <v>107</v>
      </c>
      <c r="AY218" s="14" t="s">
        <v>108</v>
      </c>
      <c r="BE218" s="150">
        <f t="shared" si="34"/>
        <v>0</v>
      </c>
      <c r="BF218" s="150">
        <f t="shared" si="35"/>
        <v>0</v>
      </c>
      <c r="BG218" s="150">
        <f t="shared" si="36"/>
        <v>0</v>
      </c>
      <c r="BH218" s="150">
        <f t="shared" si="37"/>
        <v>0</v>
      </c>
      <c r="BI218" s="150">
        <f t="shared" si="38"/>
        <v>0</v>
      </c>
      <c r="BJ218" s="14" t="s">
        <v>107</v>
      </c>
      <c r="BK218" s="151">
        <f t="shared" si="39"/>
        <v>0</v>
      </c>
      <c r="BL218" s="14" t="s">
        <v>115</v>
      </c>
      <c r="BM218" s="149" t="s">
        <v>443</v>
      </c>
    </row>
    <row r="219" spans="1:65" s="2" customFormat="1" ht="21.75" customHeight="1">
      <c r="A219" s="29"/>
      <c r="B219" s="137"/>
      <c r="C219" s="152" t="s">
        <v>444</v>
      </c>
      <c r="D219" s="152" t="s">
        <v>120</v>
      </c>
      <c r="E219" s="153" t="s">
        <v>445</v>
      </c>
      <c r="F219" s="154" t="s">
        <v>446</v>
      </c>
      <c r="G219" s="155" t="s">
        <v>215</v>
      </c>
      <c r="H219" s="156">
        <v>5</v>
      </c>
      <c r="I219" s="157"/>
      <c r="J219" s="156">
        <f t="shared" si="30"/>
        <v>0</v>
      </c>
      <c r="K219" s="158"/>
      <c r="L219" s="159"/>
      <c r="M219" s="160" t="s">
        <v>1</v>
      </c>
      <c r="N219" s="161" t="s">
        <v>36</v>
      </c>
      <c r="O219" s="55"/>
      <c r="P219" s="147">
        <f t="shared" si="31"/>
        <v>0</v>
      </c>
      <c r="Q219" s="147">
        <v>0</v>
      </c>
      <c r="R219" s="147">
        <f t="shared" si="32"/>
        <v>0</v>
      </c>
      <c r="S219" s="147">
        <v>0</v>
      </c>
      <c r="T219" s="148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9" t="s">
        <v>123</v>
      </c>
      <c r="AT219" s="149" t="s">
        <v>120</v>
      </c>
      <c r="AU219" s="149" t="s">
        <v>107</v>
      </c>
      <c r="AY219" s="14" t="s">
        <v>108</v>
      </c>
      <c r="BE219" s="150">
        <f t="shared" si="34"/>
        <v>0</v>
      </c>
      <c r="BF219" s="150">
        <f t="shared" si="35"/>
        <v>0</v>
      </c>
      <c r="BG219" s="150">
        <f t="shared" si="36"/>
        <v>0</v>
      </c>
      <c r="BH219" s="150">
        <f t="shared" si="37"/>
        <v>0</v>
      </c>
      <c r="BI219" s="150">
        <f t="shared" si="38"/>
        <v>0</v>
      </c>
      <c r="BJ219" s="14" t="s">
        <v>107</v>
      </c>
      <c r="BK219" s="151">
        <f t="shared" si="39"/>
        <v>0</v>
      </c>
      <c r="BL219" s="14" t="s">
        <v>115</v>
      </c>
      <c r="BM219" s="149" t="s">
        <v>447</v>
      </c>
    </row>
    <row r="220" spans="1:65" s="2" customFormat="1" ht="21.75" customHeight="1">
      <c r="A220" s="29"/>
      <c r="B220" s="137"/>
      <c r="C220" s="138" t="s">
        <v>282</v>
      </c>
      <c r="D220" s="138" t="s">
        <v>111</v>
      </c>
      <c r="E220" s="139" t="s">
        <v>448</v>
      </c>
      <c r="F220" s="140" t="s">
        <v>449</v>
      </c>
      <c r="G220" s="141" t="s">
        <v>359</v>
      </c>
      <c r="H220" s="142">
        <v>1</v>
      </c>
      <c r="I220" s="143"/>
      <c r="J220" s="142">
        <f t="shared" si="30"/>
        <v>0</v>
      </c>
      <c r="K220" s="144"/>
      <c r="L220" s="30"/>
      <c r="M220" s="145" t="s">
        <v>1</v>
      </c>
      <c r="N220" s="146" t="s">
        <v>36</v>
      </c>
      <c r="O220" s="55"/>
      <c r="P220" s="147">
        <f t="shared" si="31"/>
        <v>0</v>
      </c>
      <c r="Q220" s="147">
        <v>0</v>
      </c>
      <c r="R220" s="147">
        <f t="shared" si="32"/>
        <v>0</v>
      </c>
      <c r="S220" s="147">
        <v>0</v>
      </c>
      <c r="T220" s="148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49" t="s">
        <v>115</v>
      </c>
      <c r="AT220" s="149" t="s">
        <v>111</v>
      </c>
      <c r="AU220" s="149" t="s">
        <v>107</v>
      </c>
      <c r="AY220" s="14" t="s">
        <v>108</v>
      </c>
      <c r="BE220" s="150">
        <f t="shared" si="34"/>
        <v>0</v>
      </c>
      <c r="BF220" s="150">
        <f t="shared" si="35"/>
        <v>0</v>
      </c>
      <c r="BG220" s="150">
        <f t="shared" si="36"/>
        <v>0</v>
      </c>
      <c r="BH220" s="150">
        <f t="shared" si="37"/>
        <v>0</v>
      </c>
      <c r="BI220" s="150">
        <f t="shared" si="38"/>
        <v>0</v>
      </c>
      <c r="BJ220" s="14" t="s">
        <v>107</v>
      </c>
      <c r="BK220" s="151">
        <f t="shared" si="39"/>
        <v>0</v>
      </c>
      <c r="BL220" s="14" t="s">
        <v>115</v>
      </c>
      <c r="BM220" s="149" t="s">
        <v>450</v>
      </c>
    </row>
    <row r="221" spans="1:65" s="2" customFormat="1" ht="21.75" customHeight="1">
      <c r="A221" s="29"/>
      <c r="B221" s="137"/>
      <c r="C221" s="152" t="s">
        <v>451</v>
      </c>
      <c r="D221" s="152" t="s">
        <v>120</v>
      </c>
      <c r="E221" s="153" t="s">
        <v>452</v>
      </c>
      <c r="F221" s="154" t="s">
        <v>453</v>
      </c>
      <c r="G221" s="155" t="s">
        <v>215</v>
      </c>
      <c r="H221" s="156">
        <v>1</v>
      </c>
      <c r="I221" s="157"/>
      <c r="J221" s="156">
        <f t="shared" si="30"/>
        <v>0</v>
      </c>
      <c r="K221" s="158"/>
      <c r="L221" s="159"/>
      <c r="M221" s="160" t="s">
        <v>1</v>
      </c>
      <c r="N221" s="161" t="s">
        <v>36</v>
      </c>
      <c r="O221" s="55"/>
      <c r="P221" s="147">
        <f t="shared" si="31"/>
        <v>0</v>
      </c>
      <c r="Q221" s="147">
        <v>0</v>
      </c>
      <c r="R221" s="147">
        <f t="shared" si="32"/>
        <v>0</v>
      </c>
      <c r="S221" s="147">
        <v>0</v>
      </c>
      <c r="T221" s="148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9" t="s">
        <v>123</v>
      </c>
      <c r="AT221" s="149" t="s">
        <v>120</v>
      </c>
      <c r="AU221" s="149" t="s">
        <v>107</v>
      </c>
      <c r="AY221" s="14" t="s">
        <v>108</v>
      </c>
      <c r="BE221" s="150">
        <f t="shared" si="34"/>
        <v>0</v>
      </c>
      <c r="BF221" s="150">
        <f t="shared" si="35"/>
        <v>0</v>
      </c>
      <c r="BG221" s="150">
        <f t="shared" si="36"/>
        <v>0</v>
      </c>
      <c r="BH221" s="150">
        <f t="shared" si="37"/>
        <v>0</v>
      </c>
      <c r="BI221" s="150">
        <f t="shared" si="38"/>
        <v>0</v>
      </c>
      <c r="BJ221" s="14" t="s">
        <v>107</v>
      </c>
      <c r="BK221" s="151">
        <f t="shared" si="39"/>
        <v>0</v>
      </c>
      <c r="BL221" s="14" t="s">
        <v>115</v>
      </c>
      <c r="BM221" s="149" t="s">
        <v>454</v>
      </c>
    </row>
    <row r="222" spans="1:65" s="2" customFormat="1" ht="21.75" customHeight="1">
      <c r="A222" s="29"/>
      <c r="B222" s="137"/>
      <c r="C222" s="138" t="s">
        <v>285</v>
      </c>
      <c r="D222" s="138" t="s">
        <v>111</v>
      </c>
      <c r="E222" s="139" t="s">
        <v>455</v>
      </c>
      <c r="F222" s="140" t="s">
        <v>456</v>
      </c>
      <c r="G222" s="141" t="s">
        <v>215</v>
      </c>
      <c r="H222" s="142">
        <v>1</v>
      </c>
      <c r="I222" s="143"/>
      <c r="J222" s="142">
        <f t="shared" si="30"/>
        <v>0</v>
      </c>
      <c r="K222" s="144"/>
      <c r="L222" s="30"/>
      <c r="M222" s="145" t="s">
        <v>1</v>
      </c>
      <c r="N222" s="146" t="s">
        <v>36</v>
      </c>
      <c r="O222" s="55"/>
      <c r="P222" s="147">
        <f t="shared" si="31"/>
        <v>0</v>
      </c>
      <c r="Q222" s="147">
        <v>0</v>
      </c>
      <c r="R222" s="147">
        <f t="shared" si="32"/>
        <v>0</v>
      </c>
      <c r="S222" s="147">
        <v>0</v>
      </c>
      <c r="T222" s="148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9" t="s">
        <v>115</v>
      </c>
      <c r="AT222" s="149" t="s">
        <v>111</v>
      </c>
      <c r="AU222" s="149" t="s">
        <v>107</v>
      </c>
      <c r="AY222" s="14" t="s">
        <v>108</v>
      </c>
      <c r="BE222" s="150">
        <f t="shared" si="34"/>
        <v>0</v>
      </c>
      <c r="BF222" s="150">
        <f t="shared" si="35"/>
        <v>0</v>
      </c>
      <c r="BG222" s="150">
        <f t="shared" si="36"/>
        <v>0</v>
      </c>
      <c r="BH222" s="150">
        <f t="shared" si="37"/>
        <v>0</v>
      </c>
      <c r="BI222" s="150">
        <f t="shared" si="38"/>
        <v>0</v>
      </c>
      <c r="BJ222" s="14" t="s">
        <v>107</v>
      </c>
      <c r="BK222" s="151">
        <f t="shared" si="39"/>
        <v>0</v>
      </c>
      <c r="BL222" s="14" t="s">
        <v>115</v>
      </c>
      <c r="BM222" s="149" t="s">
        <v>457</v>
      </c>
    </row>
    <row r="223" spans="1:65" s="2" customFormat="1" ht="21.75" customHeight="1">
      <c r="A223" s="29"/>
      <c r="B223" s="137"/>
      <c r="C223" s="152" t="s">
        <v>458</v>
      </c>
      <c r="D223" s="152" t="s">
        <v>120</v>
      </c>
      <c r="E223" s="153" t="s">
        <v>459</v>
      </c>
      <c r="F223" s="154" t="s">
        <v>460</v>
      </c>
      <c r="G223" s="155" t="s">
        <v>215</v>
      </c>
      <c r="H223" s="156">
        <v>1</v>
      </c>
      <c r="I223" s="157"/>
      <c r="J223" s="156">
        <f t="shared" si="30"/>
        <v>0</v>
      </c>
      <c r="K223" s="158"/>
      <c r="L223" s="159"/>
      <c r="M223" s="160" t="s">
        <v>1</v>
      </c>
      <c r="N223" s="161" t="s">
        <v>36</v>
      </c>
      <c r="O223" s="55"/>
      <c r="P223" s="147">
        <f t="shared" si="31"/>
        <v>0</v>
      </c>
      <c r="Q223" s="147">
        <v>0</v>
      </c>
      <c r="R223" s="147">
        <f t="shared" si="32"/>
        <v>0</v>
      </c>
      <c r="S223" s="147">
        <v>0</v>
      </c>
      <c r="T223" s="148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9" t="s">
        <v>123</v>
      </c>
      <c r="AT223" s="149" t="s">
        <v>120</v>
      </c>
      <c r="AU223" s="149" t="s">
        <v>107</v>
      </c>
      <c r="AY223" s="14" t="s">
        <v>108</v>
      </c>
      <c r="BE223" s="150">
        <f t="shared" si="34"/>
        <v>0</v>
      </c>
      <c r="BF223" s="150">
        <f t="shared" si="35"/>
        <v>0</v>
      </c>
      <c r="BG223" s="150">
        <f t="shared" si="36"/>
        <v>0</v>
      </c>
      <c r="BH223" s="150">
        <f t="shared" si="37"/>
        <v>0</v>
      </c>
      <c r="BI223" s="150">
        <f t="shared" si="38"/>
        <v>0</v>
      </c>
      <c r="BJ223" s="14" t="s">
        <v>107</v>
      </c>
      <c r="BK223" s="151">
        <f t="shared" si="39"/>
        <v>0</v>
      </c>
      <c r="BL223" s="14" t="s">
        <v>115</v>
      </c>
      <c r="BM223" s="149" t="s">
        <v>461</v>
      </c>
    </row>
    <row r="224" spans="1:65" s="2" customFormat="1" ht="21.75" customHeight="1">
      <c r="A224" s="29"/>
      <c r="B224" s="137"/>
      <c r="C224" s="138" t="s">
        <v>289</v>
      </c>
      <c r="D224" s="138" t="s">
        <v>111</v>
      </c>
      <c r="E224" s="139" t="s">
        <v>462</v>
      </c>
      <c r="F224" s="140" t="s">
        <v>463</v>
      </c>
      <c r="G224" s="141" t="s">
        <v>173</v>
      </c>
      <c r="H224" s="142">
        <v>0.36699999999999999</v>
      </c>
      <c r="I224" s="143"/>
      <c r="J224" s="142">
        <f t="shared" si="30"/>
        <v>0</v>
      </c>
      <c r="K224" s="144"/>
      <c r="L224" s="30"/>
      <c r="M224" s="162" t="s">
        <v>1</v>
      </c>
      <c r="N224" s="163" t="s">
        <v>36</v>
      </c>
      <c r="O224" s="164"/>
      <c r="P224" s="165">
        <f t="shared" si="31"/>
        <v>0</v>
      </c>
      <c r="Q224" s="165">
        <v>0</v>
      </c>
      <c r="R224" s="165">
        <f t="shared" si="32"/>
        <v>0</v>
      </c>
      <c r="S224" s="165">
        <v>0</v>
      </c>
      <c r="T224" s="166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9" t="s">
        <v>115</v>
      </c>
      <c r="AT224" s="149" t="s">
        <v>111</v>
      </c>
      <c r="AU224" s="149" t="s">
        <v>107</v>
      </c>
      <c r="AY224" s="14" t="s">
        <v>108</v>
      </c>
      <c r="BE224" s="150">
        <f t="shared" si="34"/>
        <v>0</v>
      </c>
      <c r="BF224" s="150">
        <f t="shared" si="35"/>
        <v>0</v>
      </c>
      <c r="BG224" s="150">
        <f t="shared" si="36"/>
        <v>0</v>
      </c>
      <c r="BH224" s="150">
        <f t="shared" si="37"/>
        <v>0</v>
      </c>
      <c r="BI224" s="150">
        <f t="shared" si="38"/>
        <v>0</v>
      </c>
      <c r="BJ224" s="14" t="s">
        <v>107</v>
      </c>
      <c r="BK224" s="151">
        <f t="shared" si="39"/>
        <v>0</v>
      </c>
      <c r="BL224" s="14" t="s">
        <v>115</v>
      </c>
      <c r="BM224" s="149" t="s">
        <v>464</v>
      </c>
    </row>
    <row r="225" spans="1:31" s="2" customFormat="1" ht="6.95" customHeight="1">
      <c r="A225" s="29"/>
      <c r="B225" s="44"/>
      <c r="C225" s="45"/>
      <c r="D225" s="45"/>
      <c r="E225" s="45"/>
      <c r="F225" s="45"/>
      <c r="G225" s="45"/>
      <c r="H225" s="45"/>
      <c r="I225" s="45"/>
      <c r="J225" s="45"/>
      <c r="K225" s="45"/>
      <c r="L225" s="30"/>
      <c r="M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</row>
  </sheetData>
  <autoFilter ref="C120:K22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02 - Zdravotechnika</vt:lpstr>
      <vt:lpstr>'Rekapitulácia stavby'!Názvy_tlače</vt:lpstr>
      <vt:lpstr>'SO 02 - Zdravotechnika'!Názvy_tlače</vt:lpstr>
      <vt:lpstr>'Rekapitulácia stavby'!Oblasť_tlače</vt:lpstr>
      <vt:lpstr>'SO 02 - Zdravotechnika'!Oblasť_tlače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Škerenčák, Vladimír</dc:creator>
  <cp:lastModifiedBy>Droppová, Alena</cp:lastModifiedBy>
  <dcterms:created xsi:type="dcterms:W3CDTF">2021-04-29T07:04:33Z</dcterms:created>
  <dcterms:modified xsi:type="dcterms:W3CDTF">2021-05-12T05:41:32Z</dcterms:modified>
</cp:coreProperties>
</file>